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marneweckr\Desktop\Daily Report\Internet Intranet\"/>
    </mc:Choice>
  </mc:AlternateContent>
  <bookViews>
    <workbookView xWindow="0" yWindow="0" windowWidth="28800" windowHeight="12435"/>
  </bookViews>
  <sheets>
    <sheet name="Checklist" sheetId="1" r:id="rId1"/>
    <sheet name="Inbound 1.1" sheetId="2" r:id="rId2"/>
    <sheet name="Inbound 1.2." sheetId="3" r:id="rId3"/>
    <sheet name="Outbound 2.1" sheetId="4" r:id="rId4"/>
    <sheet name="Outbound 2.2." sheetId="5" r:id="rId5"/>
    <sheet name="Outbound Food" sheetId="6" r:id="rId6"/>
    <sheet name="Insurance" sheetId="7" r:id="rId7"/>
    <sheet name="Storage RSA" sheetId="8" r:id="rId8"/>
    <sheet name="Provinces" sheetId="9" r:id="rId9"/>
    <sheet name="Annexure G" sheetId="10" r:id="rId10"/>
    <sheet name="Annexure F" sheetId="11" r:id="rId11"/>
  </sheets>
  <definedNames>
    <definedName name="_xlnm.Print_Area" localSheetId="10">'Annexure F'!$A$1:$J$259</definedName>
    <definedName name="_xlnm.Print_Area" localSheetId="9">'Annexure G'!$A$1:$I$42</definedName>
    <definedName name="_xlnm.Print_Area" localSheetId="0">Checklist!$A$1:$I$24</definedName>
    <definedName name="_xlnm.Print_Area" localSheetId="1">'Inbound 1.1'!$A$1:$H$138</definedName>
    <definedName name="_xlnm.Print_Area" localSheetId="2">'Inbound 1.2.'!$A$1:$J$138</definedName>
    <definedName name="_xlnm.Print_Area" localSheetId="6">Insurance!$A$1:$H$33</definedName>
    <definedName name="_xlnm.Print_Area" localSheetId="3">'Outbound 2.1'!$A$1:$H$138</definedName>
    <definedName name="_xlnm.Print_Area" localSheetId="4">'Outbound 2.2.'!$A$1:$I$138</definedName>
    <definedName name="_xlnm.Print_Area" localSheetId="5">'Outbound Food'!$A$1:$H$52</definedName>
    <definedName name="_xlnm.Print_Area" localSheetId="8">Provinces!$A$1:$I$47</definedName>
    <definedName name="_xlnm.Print_Area" localSheetId="7">'Storage RSA'!$A$1:$H$60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5"/>
  <c r="G14" i="9" l="1"/>
  <c r="A3" i="4" l="1"/>
  <c r="A3" i="6" s="1"/>
  <c r="H51" i="8" l="1"/>
  <c r="H52" i="8"/>
  <c r="H53" i="8"/>
  <c r="H55" i="8" s="1"/>
  <c r="F19" i="9"/>
  <c r="E19" i="9"/>
  <c r="D19" i="9"/>
  <c r="C19" i="9"/>
  <c r="B19" i="9"/>
  <c r="G18" i="9"/>
  <c r="G17" i="9"/>
  <c r="G16" i="9"/>
  <c r="G15" i="9"/>
  <c r="G19" i="9"/>
  <c r="G53" i="8"/>
  <c r="G52" i="8"/>
  <c r="G51" i="8"/>
  <c r="G55" i="8" s="1"/>
  <c r="H46" i="8"/>
  <c r="H44" i="8"/>
  <c r="H43" i="8"/>
  <c r="H42" i="8"/>
  <c r="H40" i="8"/>
  <c r="H39" i="8"/>
  <c r="H38" i="8"/>
  <c r="H36" i="8"/>
  <c r="H35" i="8"/>
  <c r="H34" i="8"/>
  <c r="H32" i="8"/>
  <c r="H31" i="8"/>
  <c r="H30" i="8"/>
  <c r="H28" i="8"/>
  <c r="H27" i="8"/>
  <c r="H26" i="8"/>
  <c r="H21" i="8"/>
  <c r="H18" i="8"/>
  <c r="H15" i="8"/>
  <c r="H13" i="8"/>
  <c r="H22" i="7"/>
  <c r="H28" i="7" s="1"/>
  <c r="H21" i="7"/>
  <c r="H20" i="7"/>
  <c r="H19" i="7"/>
  <c r="H17" i="7"/>
  <c r="H26" i="7" s="1"/>
  <c r="H30" i="7" s="1"/>
  <c r="H15" i="7"/>
  <c r="G51" i="6"/>
  <c r="E51" i="6"/>
  <c r="D51" i="6"/>
  <c r="C51" i="6"/>
  <c r="B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51" i="6" s="1"/>
  <c r="H137" i="5"/>
  <c r="F137" i="5"/>
  <c r="E137" i="5"/>
  <c r="D137" i="5"/>
  <c r="C137" i="5"/>
  <c r="B137" i="5"/>
  <c r="G136" i="5"/>
  <c r="I136" i="5" s="1"/>
  <c r="G135" i="5"/>
  <c r="I135" i="5" s="1"/>
  <c r="G134" i="5"/>
  <c r="I134" i="5" s="1"/>
  <c r="G133" i="5"/>
  <c r="I133" i="5" s="1"/>
  <c r="G132" i="5"/>
  <c r="I132" i="5" s="1"/>
  <c r="G131" i="5"/>
  <c r="I131" i="5" s="1"/>
  <c r="G130" i="5"/>
  <c r="I130" i="5" s="1"/>
  <c r="G129" i="5"/>
  <c r="I129" i="5" s="1"/>
  <c r="G128" i="5"/>
  <c r="I128" i="5" s="1"/>
  <c r="G127" i="5"/>
  <c r="I127" i="5" s="1"/>
  <c r="G126" i="5"/>
  <c r="I126" i="5" s="1"/>
  <c r="G125" i="5"/>
  <c r="I125" i="5" s="1"/>
  <c r="G124" i="5"/>
  <c r="I124" i="5" s="1"/>
  <c r="G123" i="5"/>
  <c r="I123" i="5" s="1"/>
  <c r="G122" i="5"/>
  <c r="I122" i="5" s="1"/>
  <c r="G121" i="5"/>
  <c r="I121" i="5" s="1"/>
  <c r="G120" i="5"/>
  <c r="I120" i="5" s="1"/>
  <c r="G119" i="5"/>
  <c r="I119" i="5" s="1"/>
  <c r="G118" i="5"/>
  <c r="I118" i="5" s="1"/>
  <c r="G117" i="5"/>
  <c r="I117" i="5" s="1"/>
  <c r="G116" i="5"/>
  <c r="I116" i="5" s="1"/>
  <c r="G115" i="5"/>
  <c r="I115" i="5" s="1"/>
  <c r="G114" i="5"/>
  <c r="I114" i="5" s="1"/>
  <c r="G113" i="5"/>
  <c r="I113" i="5" s="1"/>
  <c r="G112" i="5"/>
  <c r="I112" i="5" s="1"/>
  <c r="G111" i="5"/>
  <c r="I111" i="5" s="1"/>
  <c r="G110" i="5"/>
  <c r="I110" i="5" s="1"/>
  <c r="G109" i="5"/>
  <c r="I109" i="5" s="1"/>
  <c r="G108" i="5"/>
  <c r="I108" i="5" s="1"/>
  <c r="G107" i="5"/>
  <c r="I107" i="5" s="1"/>
  <c r="G106" i="5"/>
  <c r="I106" i="5" s="1"/>
  <c r="G105" i="5"/>
  <c r="I105" i="5" s="1"/>
  <c r="G104" i="5"/>
  <c r="I104" i="5" s="1"/>
  <c r="G103" i="5"/>
  <c r="I103" i="5" s="1"/>
  <c r="G102" i="5"/>
  <c r="I102" i="5" s="1"/>
  <c r="G101" i="5"/>
  <c r="I101" i="5" s="1"/>
  <c r="G100" i="5"/>
  <c r="I100" i="5" s="1"/>
  <c r="G99" i="5"/>
  <c r="I99" i="5" s="1"/>
  <c r="G98" i="5"/>
  <c r="I98" i="5" s="1"/>
  <c r="G97" i="5"/>
  <c r="I97" i="5" s="1"/>
  <c r="G96" i="5"/>
  <c r="I96" i="5" s="1"/>
  <c r="G95" i="5"/>
  <c r="I95" i="5" s="1"/>
  <c r="G94" i="5"/>
  <c r="I94" i="5" s="1"/>
  <c r="G93" i="5"/>
  <c r="I93" i="5" s="1"/>
  <c r="G92" i="5"/>
  <c r="I92" i="5" s="1"/>
  <c r="G91" i="5"/>
  <c r="I91" i="5" s="1"/>
  <c r="G90" i="5"/>
  <c r="I90" i="5" s="1"/>
  <c r="G89" i="5"/>
  <c r="I89" i="5" s="1"/>
  <c r="G88" i="5"/>
  <c r="I88" i="5" s="1"/>
  <c r="G87" i="5"/>
  <c r="I87" i="5" s="1"/>
  <c r="G86" i="5"/>
  <c r="I86" i="5" s="1"/>
  <c r="G85" i="5"/>
  <c r="I85" i="5" s="1"/>
  <c r="G84" i="5"/>
  <c r="I84" i="5" s="1"/>
  <c r="G83" i="5"/>
  <c r="I83" i="5" s="1"/>
  <c r="G82" i="5"/>
  <c r="I82" i="5" s="1"/>
  <c r="G81" i="5"/>
  <c r="I81" i="5" s="1"/>
  <c r="G80" i="5"/>
  <c r="I80" i="5" s="1"/>
  <c r="G79" i="5"/>
  <c r="I79" i="5" s="1"/>
  <c r="G78" i="5"/>
  <c r="I78" i="5" s="1"/>
  <c r="G77" i="5"/>
  <c r="I77" i="5" s="1"/>
  <c r="G76" i="5"/>
  <c r="I76" i="5" s="1"/>
  <c r="G75" i="5"/>
  <c r="I75" i="5" s="1"/>
  <c r="G74" i="5"/>
  <c r="I74" i="5" s="1"/>
  <c r="G73" i="5"/>
  <c r="I73" i="5" s="1"/>
  <c r="G72" i="5"/>
  <c r="I72" i="5" s="1"/>
  <c r="G71" i="5"/>
  <c r="I71" i="5" s="1"/>
  <c r="G70" i="5"/>
  <c r="I70" i="5" s="1"/>
  <c r="G69" i="5"/>
  <c r="I69" i="5" s="1"/>
  <c r="G68" i="5"/>
  <c r="I68" i="5" s="1"/>
  <c r="G67" i="5"/>
  <c r="I67" i="5" s="1"/>
  <c r="G66" i="5"/>
  <c r="I66" i="5" s="1"/>
  <c r="G65" i="5"/>
  <c r="I65" i="5" s="1"/>
  <c r="G64" i="5"/>
  <c r="I64" i="5" s="1"/>
  <c r="G63" i="5"/>
  <c r="I63" i="5" s="1"/>
  <c r="G62" i="5"/>
  <c r="I62" i="5" s="1"/>
  <c r="G61" i="5"/>
  <c r="I61" i="5" s="1"/>
  <c r="G60" i="5"/>
  <c r="I60" i="5" s="1"/>
  <c r="G59" i="5"/>
  <c r="I59" i="5" s="1"/>
  <c r="G58" i="5"/>
  <c r="I58" i="5" s="1"/>
  <c r="G57" i="5"/>
  <c r="I57" i="5" s="1"/>
  <c r="G56" i="5"/>
  <c r="I56" i="5" s="1"/>
  <c r="G55" i="5"/>
  <c r="I55" i="5" s="1"/>
  <c r="G54" i="5"/>
  <c r="I54" i="5" s="1"/>
  <c r="G53" i="5"/>
  <c r="I53" i="5" s="1"/>
  <c r="G52" i="5"/>
  <c r="I52" i="5" s="1"/>
  <c r="G51" i="5"/>
  <c r="I51" i="5" s="1"/>
  <c r="G50" i="5"/>
  <c r="I50" i="5" s="1"/>
  <c r="G49" i="5"/>
  <c r="I49" i="5" s="1"/>
  <c r="G48" i="5"/>
  <c r="I48" i="5" s="1"/>
  <c r="G47" i="5"/>
  <c r="I47" i="5" s="1"/>
  <c r="G46" i="5"/>
  <c r="I46" i="5" s="1"/>
  <c r="G45" i="5"/>
  <c r="I45" i="5" s="1"/>
  <c r="G44" i="5"/>
  <c r="I44" i="5" s="1"/>
  <c r="G43" i="5"/>
  <c r="I43" i="5" s="1"/>
  <c r="G42" i="5"/>
  <c r="I42" i="5" s="1"/>
  <c r="G41" i="5"/>
  <c r="I41" i="5" s="1"/>
  <c r="G40" i="5"/>
  <c r="I40" i="5" s="1"/>
  <c r="G39" i="5"/>
  <c r="I39" i="5" s="1"/>
  <c r="G38" i="5"/>
  <c r="I38" i="5" s="1"/>
  <c r="G37" i="5"/>
  <c r="I37" i="5" s="1"/>
  <c r="G36" i="5"/>
  <c r="I36" i="5" s="1"/>
  <c r="G35" i="5"/>
  <c r="I35" i="5" s="1"/>
  <c r="G34" i="5"/>
  <c r="I34" i="5" s="1"/>
  <c r="G33" i="5"/>
  <c r="I33" i="5" s="1"/>
  <c r="G32" i="5"/>
  <c r="I32" i="5" s="1"/>
  <c r="G31" i="5"/>
  <c r="I31" i="5" s="1"/>
  <c r="G30" i="5"/>
  <c r="I30" i="5" s="1"/>
  <c r="G29" i="5"/>
  <c r="I29" i="5" s="1"/>
  <c r="G28" i="5"/>
  <c r="I28" i="5" s="1"/>
  <c r="G27" i="5"/>
  <c r="I27" i="5" s="1"/>
  <c r="G26" i="5"/>
  <c r="I26" i="5" s="1"/>
  <c r="G25" i="5"/>
  <c r="I25" i="5" s="1"/>
  <c r="G24" i="5"/>
  <c r="I24" i="5" s="1"/>
  <c r="G23" i="5"/>
  <c r="I23" i="5" s="1"/>
  <c r="G22" i="5"/>
  <c r="I22" i="5" s="1"/>
  <c r="G21" i="5"/>
  <c r="I21" i="5" s="1"/>
  <c r="G20" i="5"/>
  <c r="I20" i="5" s="1"/>
  <c r="G19" i="5"/>
  <c r="I19" i="5" s="1"/>
  <c r="G18" i="5"/>
  <c r="I18" i="5" s="1"/>
  <c r="G17" i="5"/>
  <c r="I17" i="5" s="1"/>
  <c r="G16" i="5"/>
  <c r="I16" i="5" s="1"/>
  <c r="G15" i="5"/>
  <c r="I15" i="5" s="1"/>
  <c r="G14" i="5"/>
  <c r="I14" i="5" s="1"/>
  <c r="G13" i="5"/>
  <c r="G137" i="5" s="1"/>
  <c r="G138" i="4"/>
  <c r="E138" i="4"/>
  <c r="D138" i="4"/>
  <c r="C138" i="4"/>
  <c r="F137" i="4"/>
  <c r="H137" i="4" s="1"/>
  <c r="F136" i="4"/>
  <c r="H136" i="4" s="1"/>
  <c r="F135" i="4"/>
  <c r="H135" i="4" s="1"/>
  <c r="F134" i="4"/>
  <c r="H134" i="4" s="1"/>
  <c r="F133" i="4"/>
  <c r="H133" i="4" s="1"/>
  <c r="F132" i="4"/>
  <c r="H132" i="4" s="1"/>
  <c r="F131" i="4"/>
  <c r="H131" i="4" s="1"/>
  <c r="F130" i="4"/>
  <c r="H130" i="4" s="1"/>
  <c r="F129" i="4"/>
  <c r="H129" i="4" s="1"/>
  <c r="F128" i="4"/>
  <c r="H128" i="4" s="1"/>
  <c r="F127" i="4"/>
  <c r="H127" i="4" s="1"/>
  <c r="F126" i="4"/>
  <c r="H126" i="4" s="1"/>
  <c r="F125" i="4"/>
  <c r="H125" i="4" s="1"/>
  <c r="F124" i="4"/>
  <c r="H124" i="4" s="1"/>
  <c r="F123" i="4"/>
  <c r="H123" i="4" s="1"/>
  <c r="F122" i="4"/>
  <c r="H122" i="4" s="1"/>
  <c r="F121" i="4"/>
  <c r="H121" i="4" s="1"/>
  <c r="F120" i="4"/>
  <c r="H120" i="4" s="1"/>
  <c r="F119" i="4"/>
  <c r="H119" i="4" s="1"/>
  <c r="F118" i="4"/>
  <c r="H118" i="4" s="1"/>
  <c r="F117" i="4"/>
  <c r="H117" i="4" s="1"/>
  <c r="F116" i="4"/>
  <c r="H116" i="4" s="1"/>
  <c r="F115" i="4"/>
  <c r="H115" i="4" s="1"/>
  <c r="F114" i="4"/>
  <c r="H114" i="4" s="1"/>
  <c r="F113" i="4"/>
  <c r="H113" i="4" s="1"/>
  <c r="F112" i="4"/>
  <c r="H112" i="4" s="1"/>
  <c r="F111" i="4"/>
  <c r="H111" i="4" s="1"/>
  <c r="F110" i="4"/>
  <c r="H110" i="4" s="1"/>
  <c r="F109" i="4"/>
  <c r="H109" i="4" s="1"/>
  <c r="F108" i="4"/>
  <c r="H108" i="4" s="1"/>
  <c r="F107" i="4"/>
  <c r="H107" i="4" s="1"/>
  <c r="F106" i="4"/>
  <c r="H106" i="4" s="1"/>
  <c r="F105" i="4"/>
  <c r="H105" i="4" s="1"/>
  <c r="F104" i="4"/>
  <c r="H104" i="4" s="1"/>
  <c r="F103" i="4"/>
  <c r="H103" i="4" s="1"/>
  <c r="F102" i="4"/>
  <c r="H102" i="4" s="1"/>
  <c r="F101" i="4"/>
  <c r="H101" i="4" s="1"/>
  <c r="F100" i="4"/>
  <c r="H100" i="4" s="1"/>
  <c r="F99" i="4"/>
  <c r="H99" i="4" s="1"/>
  <c r="F98" i="4"/>
  <c r="H98" i="4" s="1"/>
  <c r="F97" i="4"/>
  <c r="H97" i="4" s="1"/>
  <c r="F96" i="4"/>
  <c r="H96" i="4" s="1"/>
  <c r="F95" i="4"/>
  <c r="H95" i="4" s="1"/>
  <c r="F94" i="4"/>
  <c r="H94" i="4" s="1"/>
  <c r="F93" i="4"/>
  <c r="H93" i="4" s="1"/>
  <c r="F92" i="4"/>
  <c r="H92" i="4" s="1"/>
  <c r="F91" i="4"/>
  <c r="H91" i="4" s="1"/>
  <c r="F90" i="4"/>
  <c r="H90" i="4" s="1"/>
  <c r="F89" i="4"/>
  <c r="H89" i="4" s="1"/>
  <c r="F88" i="4"/>
  <c r="H88" i="4" s="1"/>
  <c r="F87" i="4"/>
  <c r="H87" i="4" s="1"/>
  <c r="F86" i="4"/>
  <c r="H86" i="4" s="1"/>
  <c r="F85" i="4"/>
  <c r="H85" i="4" s="1"/>
  <c r="F84" i="4"/>
  <c r="H84" i="4" s="1"/>
  <c r="F83" i="4"/>
  <c r="H83" i="4" s="1"/>
  <c r="F82" i="4"/>
  <c r="H82" i="4" s="1"/>
  <c r="F81" i="4"/>
  <c r="H81" i="4" s="1"/>
  <c r="F80" i="4"/>
  <c r="H80" i="4" s="1"/>
  <c r="F79" i="4"/>
  <c r="H79" i="4" s="1"/>
  <c r="F78" i="4"/>
  <c r="H78" i="4" s="1"/>
  <c r="F77" i="4"/>
  <c r="H77" i="4" s="1"/>
  <c r="F76" i="4"/>
  <c r="H76" i="4" s="1"/>
  <c r="F75" i="4"/>
  <c r="H75" i="4" s="1"/>
  <c r="F74" i="4"/>
  <c r="H74" i="4" s="1"/>
  <c r="F73" i="4"/>
  <c r="H73" i="4" s="1"/>
  <c r="F72" i="4"/>
  <c r="H72" i="4" s="1"/>
  <c r="F71" i="4"/>
  <c r="H71" i="4" s="1"/>
  <c r="F70" i="4"/>
  <c r="H70" i="4" s="1"/>
  <c r="F69" i="4"/>
  <c r="H69" i="4" s="1"/>
  <c r="F68" i="4"/>
  <c r="H68" i="4" s="1"/>
  <c r="F67" i="4"/>
  <c r="H67" i="4" s="1"/>
  <c r="F66" i="4"/>
  <c r="H66" i="4" s="1"/>
  <c r="F65" i="4"/>
  <c r="H65" i="4" s="1"/>
  <c r="F64" i="4"/>
  <c r="H64" i="4" s="1"/>
  <c r="F63" i="4"/>
  <c r="H63" i="4" s="1"/>
  <c r="F62" i="4"/>
  <c r="H62" i="4" s="1"/>
  <c r="F61" i="4"/>
  <c r="H61" i="4" s="1"/>
  <c r="F60" i="4"/>
  <c r="H60" i="4" s="1"/>
  <c r="F59" i="4"/>
  <c r="H59" i="4" s="1"/>
  <c r="F58" i="4"/>
  <c r="H58" i="4" s="1"/>
  <c r="F57" i="4"/>
  <c r="H57" i="4" s="1"/>
  <c r="F56" i="4"/>
  <c r="H56" i="4" s="1"/>
  <c r="F55" i="4"/>
  <c r="H55" i="4" s="1"/>
  <c r="F54" i="4"/>
  <c r="H54" i="4" s="1"/>
  <c r="F53" i="4"/>
  <c r="H53" i="4" s="1"/>
  <c r="F52" i="4"/>
  <c r="H52" i="4" s="1"/>
  <c r="F51" i="4"/>
  <c r="H51" i="4" s="1"/>
  <c r="F50" i="4"/>
  <c r="H50" i="4" s="1"/>
  <c r="F49" i="4"/>
  <c r="H49" i="4" s="1"/>
  <c r="F48" i="4"/>
  <c r="H48" i="4" s="1"/>
  <c r="F47" i="4"/>
  <c r="H47" i="4" s="1"/>
  <c r="F46" i="4"/>
  <c r="H46" i="4" s="1"/>
  <c r="F45" i="4"/>
  <c r="H45" i="4" s="1"/>
  <c r="F44" i="4"/>
  <c r="H44" i="4" s="1"/>
  <c r="F43" i="4"/>
  <c r="H43" i="4" s="1"/>
  <c r="F42" i="4"/>
  <c r="H42" i="4" s="1"/>
  <c r="F41" i="4"/>
  <c r="H41" i="4" s="1"/>
  <c r="F40" i="4"/>
  <c r="H40" i="4" s="1"/>
  <c r="F39" i="4"/>
  <c r="H39" i="4" s="1"/>
  <c r="F38" i="4"/>
  <c r="H38" i="4" s="1"/>
  <c r="F37" i="4"/>
  <c r="H37" i="4" s="1"/>
  <c r="F36" i="4"/>
  <c r="H36" i="4" s="1"/>
  <c r="F35" i="4"/>
  <c r="H35" i="4" s="1"/>
  <c r="F34" i="4"/>
  <c r="H34" i="4" s="1"/>
  <c r="F33" i="4"/>
  <c r="H33" i="4" s="1"/>
  <c r="F32" i="4"/>
  <c r="H32" i="4" s="1"/>
  <c r="F31" i="4"/>
  <c r="H31" i="4" s="1"/>
  <c r="F30" i="4"/>
  <c r="H30" i="4" s="1"/>
  <c r="F29" i="4"/>
  <c r="H29" i="4" s="1"/>
  <c r="F28" i="4"/>
  <c r="H28" i="4" s="1"/>
  <c r="F27" i="4"/>
  <c r="H27" i="4" s="1"/>
  <c r="F26" i="4"/>
  <c r="H26" i="4" s="1"/>
  <c r="F25" i="4"/>
  <c r="H25" i="4" s="1"/>
  <c r="F24" i="4"/>
  <c r="H24" i="4" s="1"/>
  <c r="F23" i="4"/>
  <c r="H23" i="4" s="1"/>
  <c r="F22" i="4"/>
  <c r="H22" i="4" s="1"/>
  <c r="F21" i="4"/>
  <c r="H21" i="4" s="1"/>
  <c r="F20" i="4"/>
  <c r="H20" i="4" s="1"/>
  <c r="F19" i="4"/>
  <c r="H19" i="4" s="1"/>
  <c r="F18" i="4"/>
  <c r="H18" i="4" s="1"/>
  <c r="F17" i="4"/>
  <c r="H17" i="4" s="1"/>
  <c r="F16" i="4"/>
  <c r="H16" i="4" s="1"/>
  <c r="F15" i="4"/>
  <c r="H15" i="4" s="1"/>
  <c r="F14" i="4"/>
  <c r="H14" i="4" s="1"/>
  <c r="H138" i="4" s="1"/>
  <c r="H137" i="3"/>
  <c r="F137" i="3"/>
  <c r="E137" i="3"/>
  <c r="D137" i="3"/>
  <c r="C137" i="3"/>
  <c r="B137" i="3"/>
  <c r="G136" i="3"/>
  <c r="I136" i="3" s="1"/>
  <c r="G135" i="3"/>
  <c r="I135" i="3" s="1"/>
  <c r="G134" i="3"/>
  <c r="I134" i="3" s="1"/>
  <c r="G133" i="3"/>
  <c r="I133" i="3" s="1"/>
  <c r="G132" i="3"/>
  <c r="I132" i="3" s="1"/>
  <c r="G131" i="3"/>
  <c r="I131" i="3" s="1"/>
  <c r="G130" i="3"/>
  <c r="I130" i="3" s="1"/>
  <c r="G129" i="3"/>
  <c r="I129" i="3" s="1"/>
  <c r="G128" i="3"/>
  <c r="I128" i="3" s="1"/>
  <c r="G127" i="3"/>
  <c r="I127" i="3" s="1"/>
  <c r="G126" i="3"/>
  <c r="I126" i="3" s="1"/>
  <c r="G125" i="3"/>
  <c r="I125" i="3" s="1"/>
  <c r="G124" i="3"/>
  <c r="I124" i="3" s="1"/>
  <c r="G123" i="3"/>
  <c r="I123" i="3" s="1"/>
  <c r="G122" i="3"/>
  <c r="I122" i="3" s="1"/>
  <c r="G121" i="3"/>
  <c r="I121" i="3" s="1"/>
  <c r="G120" i="3"/>
  <c r="I120" i="3" s="1"/>
  <c r="G119" i="3"/>
  <c r="I119" i="3" s="1"/>
  <c r="G118" i="3"/>
  <c r="I118" i="3" s="1"/>
  <c r="G117" i="3"/>
  <c r="I117" i="3" s="1"/>
  <c r="G116" i="3"/>
  <c r="I116" i="3" s="1"/>
  <c r="G115" i="3"/>
  <c r="I115" i="3" s="1"/>
  <c r="G114" i="3"/>
  <c r="I114" i="3" s="1"/>
  <c r="G113" i="3"/>
  <c r="I113" i="3" s="1"/>
  <c r="G112" i="3"/>
  <c r="I112" i="3" s="1"/>
  <c r="G111" i="3"/>
  <c r="I111" i="3" s="1"/>
  <c r="G110" i="3"/>
  <c r="I110" i="3" s="1"/>
  <c r="G109" i="3"/>
  <c r="I109" i="3" s="1"/>
  <c r="G108" i="3"/>
  <c r="I108" i="3" s="1"/>
  <c r="G107" i="3"/>
  <c r="I107" i="3" s="1"/>
  <c r="G106" i="3"/>
  <c r="I106" i="3" s="1"/>
  <c r="G105" i="3"/>
  <c r="I105" i="3" s="1"/>
  <c r="G104" i="3"/>
  <c r="I104" i="3" s="1"/>
  <c r="G103" i="3"/>
  <c r="I103" i="3" s="1"/>
  <c r="G102" i="3"/>
  <c r="I102" i="3" s="1"/>
  <c r="G101" i="3"/>
  <c r="I101" i="3" s="1"/>
  <c r="G100" i="3"/>
  <c r="I100" i="3" s="1"/>
  <c r="G99" i="3"/>
  <c r="I99" i="3" s="1"/>
  <c r="G98" i="3"/>
  <c r="I98" i="3" s="1"/>
  <c r="G97" i="3"/>
  <c r="I97" i="3" s="1"/>
  <c r="G96" i="3"/>
  <c r="I96" i="3" s="1"/>
  <c r="G95" i="3"/>
  <c r="I95" i="3" s="1"/>
  <c r="G94" i="3"/>
  <c r="I94" i="3" s="1"/>
  <c r="G93" i="3"/>
  <c r="I93" i="3" s="1"/>
  <c r="G92" i="3"/>
  <c r="I92" i="3" s="1"/>
  <c r="G91" i="3"/>
  <c r="I91" i="3" s="1"/>
  <c r="G90" i="3"/>
  <c r="I90" i="3" s="1"/>
  <c r="G89" i="3"/>
  <c r="I89" i="3" s="1"/>
  <c r="G88" i="3"/>
  <c r="I88" i="3" s="1"/>
  <c r="G87" i="3"/>
  <c r="I87" i="3" s="1"/>
  <c r="G86" i="3"/>
  <c r="I86" i="3" s="1"/>
  <c r="G85" i="3"/>
  <c r="I85" i="3" s="1"/>
  <c r="G84" i="3"/>
  <c r="I84" i="3" s="1"/>
  <c r="G83" i="3"/>
  <c r="I83" i="3" s="1"/>
  <c r="G82" i="3"/>
  <c r="I82" i="3" s="1"/>
  <c r="G81" i="3"/>
  <c r="I81" i="3" s="1"/>
  <c r="G80" i="3"/>
  <c r="I80" i="3" s="1"/>
  <c r="G79" i="3"/>
  <c r="I79" i="3" s="1"/>
  <c r="G78" i="3"/>
  <c r="I78" i="3" s="1"/>
  <c r="G77" i="3"/>
  <c r="I77" i="3" s="1"/>
  <c r="G76" i="3"/>
  <c r="I76" i="3" s="1"/>
  <c r="G75" i="3"/>
  <c r="I75" i="3" s="1"/>
  <c r="G74" i="3"/>
  <c r="I74" i="3" s="1"/>
  <c r="G73" i="3"/>
  <c r="I73" i="3" s="1"/>
  <c r="G72" i="3"/>
  <c r="I72" i="3" s="1"/>
  <c r="G71" i="3"/>
  <c r="I71" i="3" s="1"/>
  <c r="G70" i="3"/>
  <c r="I70" i="3" s="1"/>
  <c r="G69" i="3"/>
  <c r="I69" i="3" s="1"/>
  <c r="G68" i="3"/>
  <c r="I68" i="3" s="1"/>
  <c r="G67" i="3"/>
  <c r="I67" i="3" s="1"/>
  <c r="G66" i="3"/>
  <c r="I66" i="3" s="1"/>
  <c r="G65" i="3"/>
  <c r="I65" i="3" s="1"/>
  <c r="G64" i="3"/>
  <c r="I64" i="3" s="1"/>
  <c r="G63" i="3"/>
  <c r="I63" i="3" s="1"/>
  <c r="G62" i="3"/>
  <c r="I62" i="3" s="1"/>
  <c r="G61" i="3"/>
  <c r="I61" i="3" s="1"/>
  <c r="G60" i="3"/>
  <c r="I60" i="3" s="1"/>
  <c r="G59" i="3"/>
  <c r="I59" i="3" s="1"/>
  <c r="G58" i="3"/>
  <c r="I58" i="3" s="1"/>
  <c r="G57" i="3"/>
  <c r="I57" i="3" s="1"/>
  <c r="G56" i="3"/>
  <c r="I56" i="3" s="1"/>
  <c r="G55" i="3"/>
  <c r="I55" i="3" s="1"/>
  <c r="G54" i="3"/>
  <c r="I54" i="3" s="1"/>
  <c r="G53" i="3"/>
  <c r="I53" i="3" s="1"/>
  <c r="G52" i="3"/>
  <c r="I52" i="3" s="1"/>
  <c r="G51" i="3"/>
  <c r="I51" i="3" s="1"/>
  <c r="G50" i="3"/>
  <c r="I50" i="3" s="1"/>
  <c r="G49" i="3"/>
  <c r="I49" i="3" s="1"/>
  <c r="G48" i="3"/>
  <c r="I48" i="3" s="1"/>
  <c r="G47" i="3"/>
  <c r="I47" i="3" s="1"/>
  <c r="G46" i="3"/>
  <c r="I46" i="3" s="1"/>
  <c r="G45" i="3"/>
  <c r="I45" i="3" s="1"/>
  <c r="G44" i="3"/>
  <c r="I44" i="3" s="1"/>
  <c r="G43" i="3"/>
  <c r="I43" i="3" s="1"/>
  <c r="G42" i="3"/>
  <c r="I42" i="3" s="1"/>
  <c r="G41" i="3"/>
  <c r="I41" i="3" s="1"/>
  <c r="G40" i="3"/>
  <c r="I40" i="3" s="1"/>
  <c r="G39" i="3"/>
  <c r="I39" i="3" s="1"/>
  <c r="G38" i="3"/>
  <c r="I38" i="3" s="1"/>
  <c r="G37" i="3"/>
  <c r="I37" i="3" s="1"/>
  <c r="G36" i="3"/>
  <c r="I36" i="3" s="1"/>
  <c r="G35" i="3"/>
  <c r="I35" i="3" s="1"/>
  <c r="G34" i="3"/>
  <c r="I34" i="3" s="1"/>
  <c r="G33" i="3"/>
  <c r="I33" i="3" s="1"/>
  <c r="G32" i="3"/>
  <c r="I32" i="3" s="1"/>
  <c r="G31" i="3"/>
  <c r="I31" i="3"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G17" i="3"/>
  <c r="I17" i="3" s="1"/>
  <c r="G16" i="3"/>
  <c r="I16" i="3" s="1"/>
  <c r="G15" i="3"/>
  <c r="I15" i="3" s="1"/>
  <c r="G14" i="3"/>
  <c r="I14" i="3" s="1"/>
  <c r="G13" i="3"/>
  <c r="G138" i="2"/>
  <c r="E138" i="2"/>
  <c r="D138" i="2"/>
  <c r="C138" i="2"/>
  <c r="F137" i="2"/>
  <c r="H137" i="2" s="1"/>
  <c r="F136" i="2"/>
  <c r="H136" i="2" s="1"/>
  <c r="F135" i="2"/>
  <c r="H135" i="2" s="1"/>
  <c r="F134" i="2"/>
  <c r="H134" i="2" s="1"/>
  <c r="F133" i="2"/>
  <c r="H133" i="2" s="1"/>
  <c r="F132" i="2"/>
  <c r="H132" i="2" s="1"/>
  <c r="F131" i="2"/>
  <c r="H131" i="2" s="1"/>
  <c r="F130" i="2"/>
  <c r="H130" i="2" s="1"/>
  <c r="F129" i="2"/>
  <c r="H129" i="2" s="1"/>
  <c r="F128" i="2"/>
  <c r="H128" i="2" s="1"/>
  <c r="F127" i="2"/>
  <c r="H127" i="2" s="1"/>
  <c r="F126" i="2"/>
  <c r="H126" i="2" s="1"/>
  <c r="F125" i="2"/>
  <c r="H125" i="2" s="1"/>
  <c r="F124" i="2"/>
  <c r="H124" i="2" s="1"/>
  <c r="F123" i="2"/>
  <c r="H123" i="2" s="1"/>
  <c r="F122" i="2"/>
  <c r="H122" i="2" s="1"/>
  <c r="F121" i="2"/>
  <c r="H121" i="2" s="1"/>
  <c r="F120" i="2"/>
  <c r="H120" i="2" s="1"/>
  <c r="F119" i="2"/>
  <c r="H119" i="2" s="1"/>
  <c r="F118" i="2"/>
  <c r="H118" i="2" s="1"/>
  <c r="F117" i="2"/>
  <c r="H117" i="2" s="1"/>
  <c r="F116" i="2"/>
  <c r="H116" i="2" s="1"/>
  <c r="F115" i="2"/>
  <c r="H115" i="2" s="1"/>
  <c r="F114" i="2"/>
  <c r="H114" i="2" s="1"/>
  <c r="F113" i="2"/>
  <c r="H113" i="2" s="1"/>
  <c r="F112" i="2"/>
  <c r="H112" i="2" s="1"/>
  <c r="F111" i="2"/>
  <c r="H111" i="2" s="1"/>
  <c r="F110" i="2"/>
  <c r="H110" i="2" s="1"/>
  <c r="F109" i="2"/>
  <c r="H109" i="2" s="1"/>
  <c r="F108" i="2"/>
  <c r="H108" i="2" s="1"/>
  <c r="F107" i="2"/>
  <c r="H107" i="2" s="1"/>
  <c r="F106" i="2"/>
  <c r="H106" i="2" s="1"/>
  <c r="F105" i="2"/>
  <c r="H105" i="2" s="1"/>
  <c r="F104" i="2"/>
  <c r="H104" i="2" s="1"/>
  <c r="F103" i="2"/>
  <c r="H103" i="2" s="1"/>
  <c r="F102" i="2"/>
  <c r="H102" i="2" s="1"/>
  <c r="F101" i="2"/>
  <c r="H101" i="2" s="1"/>
  <c r="F100" i="2"/>
  <c r="H100" i="2" s="1"/>
  <c r="F99" i="2"/>
  <c r="H99" i="2" s="1"/>
  <c r="F98" i="2"/>
  <c r="H98" i="2" s="1"/>
  <c r="F97" i="2"/>
  <c r="H97" i="2" s="1"/>
  <c r="F96" i="2"/>
  <c r="H96" i="2" s="1"/>
  <c r="F95" i="2"/>
  <c r="H95" i="2" s="1"/>
  <c r="F94" i="2"/>
  <c r="H94" i="2" s="1"/>
  <c r="F93" i="2"/>
  <c r="H93" i="2" s="1"/>
  <c r="F92" i="2"/>
  <c r="H92" i="2" s="1"/>
  <c r="F91" i="2"/>
  <c r="H91" i="2" s="1"/>
  <c r="F90" i="2"/>
  <c r="H90" i="2" s="1"/>
  <c r="F89" i="2"/>
  <c r="H89" i="2" s="1"/>
  <c r="F88" i="2"/>
  <c r="H88" i="2" s="1"/>
  <c r="F87" i="2"/>
  <c r="H87" i="2" s="1"/>
  <c r="F86" i="2"/>
  <c r="H86" i="2" s="1"/>
  <c r="F85" i="2"/>
  <c r="H85" i="2" s="1"/>
  <c r="F84" i="2"/>
  <c r="H84" i="2" s="1"/>
  <c r="F83" i="2"/>
  <c r="H83" i="2" s="1"/>
  <c r="F82" i="2"/>
  <c r="H82" i="2" s="1"/>
  <c r="F81" i="2"/>
  <c r="H81" i="2" s="1"/>
  <c r="F80" i="2"/>
  <c r="H80" i="2" s="1"/>
  <c r="F79" i="2"/>
  <c r="H79" i="2" s="1"/>
  <c r="F78" i="2"/>
  <c r="H78" i="2" s="1"/>
  <c r="F77" i="2"/>
  <c r="H77" i="2" s="1"/>
  <c r="F76" i="2"/>
  <c r="H76" i="2" s="1"/>
  <c r="F75" i="2"/>
  <c r="H75" i="2" s="1"/>
  <c r="F74" i="2"/>
  <c r="H74" i="2" s="1"/>
  <c r="F73" i="2"/>
  <c r="H73" i="2" s="1"/>
  <c r="F72" i="2"/>
  <c r="H72" i="2" s="1"/>
  <c r="F71" i="2"/>
  <c r="H71" i="2" s="1"/>
  <c r="F70" i="2"/>
  <c r="H70" i="2" s="1"/>
  <c r="F69" i="2"/>
  <c r="H69" i="2" s="1"/>
  <c r="F68" i="2"/>
  <c r="H68" i="2" s="1"/>
  <c r="F67" i="2"/>
  <c r="H67" i="2" s="1"/>
  <c r="F66" i="2"/>
  <c r="H66" i="2" s="1"/>
  <c r="F65" i="2"/>
  <c r="H65" i="2" s="1"/>
  <c r="F64" i="2"/>
  <c r="H64" i="2" s="1"/>
  <c r="F63" i="2"/>
  <c r="H63" i="2" s="1"/>
  <c r="F62" i="2"/>
  <c r="H62" i="2" s="1"/>
  <c r="F61" i="2"/>
  <c r="H61" i="2" s="1"/>
  <c r="F60" i="2"/>
  <c r="H60" i="2" s="1"/>
  <c r="F59" i="2"/>
  <c r="H59" i="2" s="1"/>
  <c r="F58" i="2"/>
  <c r="H58" i="2" s="1"/>
  <c r="F57" i="2"/>
  <c r="H57" i="2" s="1"/>
  <c r="F56" i="2"/>
  <c r="H56" i="2" s="1"/>
  <c r="F55" i="2"/>
  <c r="H55" i="2" s="1"/>
  <c r="F54" i="2"/>
  <c r="H54" i="2" s="1"/>
  <c r="F53" i="2"/>
  <c r="H53" i="2" s="1"/>
  <c r="F52" i="2"/>
  <c r="H52" i="2" s="1"/>
  <c r="F51" i="2"/>
  <c r="H51" i="2" s="1"/>
  <c r="F50" i="2"/>
  <c r="H50" i="2" s="1"/>
  <c r="F49" i="2"/>
  <c r="H49" i="2" s="1"/>
  <c r="F48" i="2"/>
  <c r="H48" i="2" s="1"/>
  <c r="F47" i="2"/>
  <c r="H47" i="2" s="1"/>
  <c r="F46" i="2"/>
  <c r="H46" i="2" s="1"/>
  <c r="F45" i="2"/>
  <c r="H45" i="2" s="1"/>
  <c r="F44" i="2"/>
  <c r="H44" i="2" s="1"/>
  <c r="F43" i="2"/>
  <c r="H43" i="2" s="1"/>
  <c r="F42" i="2"/>
  <c r="H42" i="2" s="1"/>
  <c r="F41" i="2"/>
  <c r="H41" i="2" s="1"/>
  <c r="F40" i="2"/>
  <c r="H40" i="2" s="1"/>
  <c r="F39" i="2"/>
  <c r="H39" i="2" s="1"/>
  <c r="F38" i="2"/>
  <c r="H38" i="2" s="1"/>
  <c r="F37" i="2"/>
  <c r="H37" i="2" s="1"/>
  <c r="F36" i="2"/>
  <c r="H36" i="2" s="1"/>
  <c r="F35" i="2"/>
  <c r="H35" i="2" s="1"/>
  <c r="F34" i="2"/>
  <c r="H34" i="2" s="1"/>
  <c r="F33" i="2"/>
  <c r="H33" i="2" s="1"/>
  <c r="F32" i="2"/>
  <c r="H32" i="2" s="1"/>
  <c r="F31" i="2"/>
  <c r="H31" i="2" s="1"/>
  <c r="F30" i="2"/>
  <c r="H30" i="2" s="1"/>
  <c r="F29" i="2"/>
  <c r="H29" i="2" s="1"/>
  <c r="F28" i="2"/>
  <c r="H28" i="2" s="1"/>
  <c r="F27" i="2"/>
  <c r="H27" i="2" s="1"/>
  <c r="F26" i="2"/>
  <c r="H26" i="2" s="1"/>
  <c r="F25" i="2"/>
  <c r="H25" i="2" s="1"/>
  <c r="F24" i="2"/>
  <c r="H24" i="2" s="1"/>
  <c r="F23" i="2"/>
  <c r="H23" i="2" s="1"/>
  <c r="F22" i="2"/>
  <c r="H22" i="2" s="1"/>
  <c r="F21" i="2"/>
  <c r="H21" i="2" s="1"/>
  <c r="F20" i="2"/>
  <c r="H20" i="2" s="1"/>
  <c r="F19" i="2"/>
  <c r="H19" i="2" s="1"/>
  <c r="F18" i="2"/>
  <c r="H18" i="2" s="1"/>
  <c r="F17" i="2"/>
  <c r="H17" i="2" s="1"/>
  <c r="F16" i="2"/>
  <c r="H16" i="2" s="1"/>
  <c r="F15" i="2"/>
  <c r="H15" i="2" s="1"/>
  <c r="F14" i="2"/>
  <c r="H14" i="2" s="1"/>
  <c r="H138" i="2" s="1"/>
  <c r="G137" i="3" l="1"/>
  <c r="I13" i="5"/>
  <c r="I137" i="5" s="1"/>
  <c r="F138" i="4"/>
  <c r="I13" i="3"/>
  <c r="I137" i="3" s="1"/>
  <c r="F138" i="2"/>
</calcChain>
</file>

<file path=xl/sharedStrings.xml><?xml version="1.0" encoding="utf-8"?>
<sst xmlns="http://schemas.openxmlformats.org/spreadsheetml/2006/main" count="1108" uniqueCount="547">
  <si>
    <t>LIST OF DOCUMENTS TO BE SUBMITTED</t>
  </si>
  <si>
    <t>INSTRUCTIONS</t>
  </si>
  <si>
    <t>Bidder(s) should take note of these documents as they consist of all the conditions and related specifications in respect of the removal contract.  The bidder(s) should state the name of the Removal Company on every page of all documents.</t>
  </si>
  <si>
    <t>DOCUMENTS TO BE COMPLETED:</t>
  </si>
  <si>
    <t>SPREADSHEETS - PRICE SCHEDULES</t>
  </si>
  <si>
    <t>2.1.1</t>
  </si>
  <si>
    <t xml:space="preserve">INBOUND ( MISSION - PRETORIA) </t>
  </si>
  <si>
    <t>2.1.1.1</t>
  </si>
  <si>
    <t>Item 1.1   20ft/40ft Container Including / Excluding Motor Vehicle</t>
  </si>
  <si>
    <t>2.1.1.2</t>
  </si>
  <si>
    <t>Item 1.2  Various Airfreight Services</t>
  </si>
  <si>
    <t>2.1.2</t>
  </si>
  <si>
    <t>OUTBOUND (PRETORIA - MISSION)</t>
  </si>
  <si>
    <t>2.1.2.1</t>
  </si>
  <si>
    <t>Item 2.1   20ft/40ft Container Including / Excluding Motor Vehicle</t>
  </si>
  <si>
    <t>2.1.2.2</t>
  </si>
  <si>
    <t>Item 2.2  Various Airfreight Services</t>
  </si>
  <si>
    <t>2.1.2.3</t>
  </si>
  <si>
    <t>Item 3</t>
  </si>
  <si>
    <t>Airfreight - FOOD CONCESSION</t>
  </si>
  <si>
    <t>2.1.3</t>
  </si>
  <si>
    <t>INSURANCE AND STORAGE</t>
  </si>
  <si>
    <t>2.1.3.1</t>
  </si>
  <si>
    <t>Item 4    Insurance Percentages</t>
  </si>
  <si>
    <t>2.1.3.2</t>
  </si>
  <si>
    <t>Item 5    Storage charges.</t>
  </si>
  <si>
    <t>2.1.4</t>
  </si>
  <si>
    <t>DOMESTIC MOVE TO PROVINCE</t>
  </si>
  <si>
    <t>2.1.4.1</t>
  </si>
  <si>
    <t>Item 6   Transport to all Provinces within RSA</t>
  </si>
  <si>
    <t>2.1.5</t>
  </si>
  <si>
    <t xml:space="preserve">SHIPPING LINES AND/OR VESSELS </t>
  </si>
  <si>
    <t>3.</t>
  </si>
  <si>
    <t>PACKING SPECIFICATIONS</t>
  </si>
  <si>
    <t>PRICING SCHEDULE</t>
  </si>
  <si>
    <t>VALIDITY:  120 DAYS</t>
  </si>
  <si>
    <r>
      <t xml:space="preserve">Item 1.0                                    </t>
    </r>
    <r>
      <rPr>
        <b/>
        <sz val="12"/>
        <rFont val="Arial"/>
        <family val="2"/>
      </rPr>
      <t>INBOUND : MISSION TO HEAD OFFICE</t>
    </r>
    <r>
      <rPr>
        <b/>
        <sz val="10"/>
        <rFont val="Arial"/>
        <family val="2"/>
      </rPr>
      <t xml:space="preserve"> </t>
    </r>
  </si>
  <si>
    <r>
      <t xml:space="preserve">Item 1.1             </t>
    </r>
    <r>
      <rPr>
        <b/>
        <sz val="14"/>
        <rFont val="Arial"/>
        <family val="2"/>
      </rPr>
      <t xml:space="preserve">20ft / 40ft Containers (32,85 / 66,83 cubic meters) </t>
    </r>
  </si>
  <si>
    <t>BID DOCUMENT : DEPARTMENT OF INTERNATIONAL RELATIONS AND COOPERATION - 2019 
SHIPMENT OF HOUSEHOLD GOODS AND PERSONAL EFFECTS OF TRANSFERRED OFFICIALS FROM ABROAD.</t>
  </si>
  <si>
    <t>Any quantities and/or volumes requested in the pricing schedule are for comparative bid purposes only.  The delivered price shall be for the actual quantity and/or volume ordered.</t>
  </si>
  <si>
    <r>
      <t>Countries highlighted in</t>
    </r>
    <r>
      <rPr>
        <b/>
        <i/>
        <sz val="9"/>
        <rFont val="Arial"/>
        <family val="2"/>
      </rPr>
      <t xml:space="preserve"> Italic</t>
    </r>
    <r>
      <rPr>
        <b/>
        <sz val="9"/>
        <rFont val="Arial"/>
        <family val="2"/>
      </rPr>
      <t xml:space="preserve"> operate left-hand drive vehicles and do not permit the import/registration/export of righthand drive vehicles. Countries marked with "(L)" operate left-hand drive vehicles but allow diplomatic import/registration/export of righthand drive vehicles, which may result in occasional cases of vehicle import to the RSA.</t>
    </r>
  </si>
  <si>
    <t xml:space="preserve"> MISSION</t>
  </si>
  <si>
    <t>MODE OF TRANSPORT:  SHIPPING LINE/ VESSEL, ROAD OR AIRLINE</t>
  </si>
  <si>
    <r>
      <rPr>
        <b/>
        <sz val="9"/>
        <color indexed="8"/>
        <rFont val="Arial"/>
        <family val="2"/>
      </rPr>
      <t>20 FCL 32,85</t>
    </r>
    <r>
      <rPr>
        <b/>
        <sz val="8"/>
        <color indexed="8"/>
        <rFont val="Arial"/>
        <family val="2"/>
      </rPr>
      <t xml:space="preserve"> cbm </t>
    </r>
    <r>
      <rPr>
        <b/>
        <i/>
        <sz val="8"/>
        <color indexed="8"/>
        <rFont val="Arial"/>
        <family val="2"/>
      </rPr>
      <t xml:space="preserve">INCLUDING MOTOR VEHICLE </t>
    </r>
  </si>
  <si>
    <r>
      <rPr>
        <b/>
        <sz val="9"/>
        <rFont val="Arial"/>
        <family val="2"/>
      </rPr>
      <t>20 FCL 32,85</t>
    </r>
    <r>
      <rPr>
        <b/>
        <sz val="8"/>
        <rFont val="Arial"/>
        <family val="2"/>
      </rPr>
      <t xml:space="preserve"> cbm </t>
    </r>
    <r>
      <rPr>
        <b/>
        <i/>
        <sz val="8"/>
        <rFont val="Arial"/>
        <family val="2"/>
      </rPr>
      <t xml:space="preserve">EXCLUDING MOTOR VEHICLE </t>
    </r>
  </si>
  <si>
    <r>
      <rPr>
        <b/>
        <sz val="9"/>
        <color indexed="8"/>
        <rFont val="Arial"/>
        <family val="2"/>
      </rPr>
      <t>40 FCL  66,83</t>
    </r>
    <r>
      <rPr>
        <b/>
        <sz val="8"/>
        <color indexed="8"/>
        <rFont val="Arial"/>
        <family val="2"/>
      </rPr>
      <t xml:space="preserve"> </t>
    </r>
    <r>
      <rPr>
        <b/>
        <i/>
        <sz val="8"/>
        <color indexed="8"/>
        <rFont val="Arial"/>
        <family val="2"/>
      </rPr>
      <t>INCLUDING MOTOR VEHICLE</t>
    </r>
  </si>
  <si>
    <t xml:space="preserve">TOTAL AVERAGE COST </t>
  </si>
  <si>
    <t>ESTIMATED QUANTITIES</t>
  </si>
  <si>
    <t xml:space="preserve">TOTAL ESTIMATED COST PER MISSION  </t>
  </si>
  <si>
    <t>ZAR PER UNIT</t>
  </si>
  <si>
    <t>ZAR</t>
  </si>
  <si>
    <t>Abidjan (L)</t>
  </si>
  <si>
    <t>Abu Dhabi</t>
  </si>
  <si>
    <t>Abuja</t>
  </si>
  <si>
    <t>Accra</t>
  </si>
  <si>
    <t>Addis Ababa</t>
  </si>
  <si>
    <t>Algiers</t>
  </si>
  <si>
    <t>Amman</t>
  </si>
  <si>
    <t>Ankara</t>
  </si>
  <si>
    <t>Antananarivo</t>
  </si>
  <si>
    <t>Asmara</t>
  </si>
  <si>
    <t>Astana</t>
  </si>
  <si>
    <t>Athens (L)</t>
  </si>
  <si>
    <t>Bamaku</t>
  </si>
  <si>
    <t>Bangkok</t>
  </si>
  <si>
    <t>Bangui</t>
  </si>
  <si>
    <t>Beijing</t>
  </si>
  <si>
    <t>Berlin (L)</t>
  </si>
  <si>
    <t>Berne (L)</t>
  </si>
  <si>
    <t>Bissau</t>
  </si>
  <si>
    <t>Brasilia</t>
  </si>
  <si>
    <t>Brazzaville</t>
  </si>
  <si>
    <t xml:space="preserve">Brussels </t>
  </si>
  <si>
    <t>Bucharest</t>
  </si>
  <si>
    <t>Budapest</t>
  </si>
  <si>
    <t>Buenos Aires</t>
  </si>
  <si>
    <t>Bujumbura</t>
  </si>
  <si>
    <t>Cairo</t>
  </si>
  <si>
    <t>Canberra</t>
  </si>
  <si>
    <t>Caracas</t>
  </si>
  <si>
    <t>Chicago IL</t>
  </si>
  <si>
    <t>Colombo, SL</t>
  </si>
  <si>
    <t>Conakry</t>
  </si>
  <si>
    <t>Copenhagen (L)</t>
  </si>
  <si>
    <t>Cotonou (L)</t>
  </si>
  <si>
    <t>Dakar (L)</t>
  </si>
  <si>
    <t>Damascus</t>
  </si>
  <si>
    <t>Dar Es Salaam</t>
  </si>
  <si>
    <t>Doha (L)</t>
  </si>
  <si>
    <t>Dubai (L)</t>
  </si>
  <si>
    <t>Dublin</t>
  </si>
  <si>
    <t>Gaborone</t>
  </si>
  <si>
    <t>ROAD</t>
  </si>
  <si>
    <t>Geneva (L)</t>
  </si>
  <si>
    <t>Hanoi</t>
  </si>
  <si>
    <t>Harare</t>
  </si>
  <si>
    <t>Havana</t>
  </si>
  <si>
    <t>Helsinki (L)</t>
  </si>
  <si>
    <t>Holy See</t>
  </si>
  <si>
    <t>Hong Kong</t>
  </si>
  <si>
    <t>Islamabad</t>
  </si>
  <si>
    <t>Jakarta</t>
  </si>
  <si>
    <t>Jeddah</t>
  </si>
  <si>
    <t>Juba</t>
  </si>
  <si>
    <t>Kampala</t>
  </si>
  <si>
    <t>Khartoum</t>
  </si>
  <si>
    <t>Kyiv</t>
  </si>
  <si>
    <t>Kigali</t>
  </si>
  <si>
    <t>Kingston</t>
  </si>
  <si>
    <t>Kinshasa</t>
  </si>
  <si>
    <t>Kuala Lumpur</t>
  </si>
  <si>
    <t>Kuwait City</t>
  </si>
  <si>
    <t>Lagos</t>
  </si>
  <si>
    <t>Libreville</t>
  </si>
  <si>
    <t>Lilongwe</t>
  </si>
  <si>
    <t>Lima</t>
  </si>
  <si>
    <t>Lisbon</t>
  </si>
  <si>
    <t>London</t>
  </si>
  <si>
    <t>Los Angeles</t>
  </si>
  <si>
    <t>Luanda</t>
  </si>
  <si>
    <t>Lubumbashi</t>
  </si>
  <si>
    <t>Lusaka</t>
  </si>
  <si>
    <t>Madrid (L)</t>
  </si>
  <si>
    <t>Malabo (L)</t>
  </si>
  <si>
    <t>Manila</t>
  </si>
  <si>
    <t>Maputo</t>
  </si>
  <si>
    <t>Maseru</t>
  </si>
  <si>
    <t>Mbabane</t>
  </si>
  <si>
    <t>Mexico City</t>
  </si>
  <si>
    <t>Milan</t>
  </si>
  <si>
    <t>Monrovia</t>
  </si>
  <si>
    <t>Moroni</t>
  </si>
  <si>
    <t>Moscow (L)</t>
  </si>
  <si>
    <t>Mumbai</t>
  </si>
  <si>
    <t>Munich (L)</t>
  </si>
  <si>
    <t>Muscat</t>
  </si>
  <si>
    <t>Nairobi</t>
  </si>
  <si>
    <t>N'djamena</t>
  </si>
  <si>
    <t>New Delhi</t>
  </si>
  <si>
    <t>New York</t>
  </si>
  <si>
    <t>Niamey (L)</t>
  </si>
  <si>
    <t>Nouakchot</t>
  </si>
  <si>
    <t>Oslo (L)</t>
  </si>
  <si>
    <t>Ottawa</t>
  </si>
  <si>
    <t>Ouagadougou</t>
  </si>
  <si>
    <t>Paris (L)</t>
  </si>
  <si>
    <t>Port Louis</t>
  </si>
  <si>
    <t>Port-of-Spain</t>
  </si>
  <si>
    <t>Prague (L)</t>
  </si>
  <si>
    <t>Rabat</t>
  </si>
  <si>
    <t>Ramallah</t>
  </si>
  <si>
    <t>Riyadh</t>
  </si>
  <si>
    <t>Rome</t>
  </si>
  <si>
    <t>Santiago</t>
  </si>
  <si>
    <t>Sao Paulo</t>
  </si>
  <si>
    <t>Sao Tome</t>
  </si>
  <si>
    <t>Seoul</t>
  </si>
  <si>
    <t>Shanghai</t>
  </si>
  <si>
    <t>Singapore</t>
  </si>
  <si>
    <t>Sofia (L)</t>
  </si>
  <si>
    <t>Stockholm (L)</t>
  </si>
  <si>
    <t>Suva</t>
  </si>
  <si>
    <t>Taipei</t>
  </si>
  <si>
    <t>Tehran</t>
  </si>
  <si>
    <t>Tel Aviv</t>
  </si>
  <si>
    <t>The Hague (L)</t>
  </si>
  <si>
    <t>Tokyo</t>
  </si>
  <si>
    <t>Toronto</t>
  </si>
  <si>
    <t>Tripoli</t>
  </si>
  <si>
    <t>Tunis</t>
  </si>
  <si>
    <t>Vienna (L)</t>
  </si>
  <si>
    <t>Warsaw</t>
  </si>
  <si>
    <t>Washington</t>
  </si>
  <si>
    <t>Wellington</t>
  </si>
  <si>
    <t>Windhoek</t>
  </si>
  <si>
    <t>Yaounde</t>
  </si>
  <si>
    <t>GRAND TOTAL</t>
  </si>
  <si>
    <t>Item 1.0                               INBOUND : MISSION TO HEAD OFFICE</t>
  </si>
  <si>
    <r>
      <t xml:space="preserve">Item 1.2                                  </t>
    </r>
    <r>
      <rPr>
        <b/>
        <sz val="14"/>
        <rFont val="Arial"/>
        <family val="2"/>
      </rPr>
      <t>Various Airfreight Services</t>
    </r>
    <r>
      <rPr>
        <b/>
        <sz val="12"/>
        <rFont val="Arial"/>
        <family val="2"/>
      </rPr>
      <t xml:space="preserve"> </t>
    </r>
  </si>
  <si>
    <t>BID DOCUMENT : DEPARTMENT OF INTERNATIONAL RELATIONS AND COOPERATION
SHIPMENT OF HOUSEHOLD GOODS AND PERSONAL EFFECTS OF TRANSFERRED OFFICIALS AND DEPARTMENTAL FURNITURE &amp; EQUIPMENT FROM ABROAD.</t>
  </si>
  <si>
    <t xml:space="preserve">AIRFREIGHT     1 - 60KG (vw) </t>
  </si>
  <si>
    <t>AIRFREIGHT   61 - 120KG (vw)</t>
  </si>
  <si>
    <t>AIRFREIGHT 121 - 180KG (vw)</t>
  </si>
  <si>
    <t>AIRFREIGHT 181 - 240kg (vw)</t>
  </si>
  <si>
    <t>AIRFREIGHT 241kg PLUS (vw)</t>
  </si>
  <si>
    <t>TOTAL AVERAGE COST  DOOR-TO-DOOR</t>
  </si>
  <si>
    <t xml:space="preserve">TOTAL ESTIMATED CONTRACT PRICE PER MISSION  </t>
  </si>
  <si>
    <t>RATE PER KG</t>
  </si>
  <si>
    <t>Abidjan</t>
  </si>
  <si>
    <t>Athens</t>
  </si>
  <si>
    <t>Berlin</t>
  </si>
  <si>
    <t>Berne</t>
  </si>
  <si>
    <t>Copenhagen</t>
  </si>
  <si>
    <t>Cotonou</t>
  </si>
  <si>
    <t>Dakar</t>
  </si>
  <si>
    <t>Doha</t>
  </si>
  <si>
    <t>Dubai</t>
  </si>
  <si>
    <t>Geneva</t>
  </si>
  <si>
    <t>Helsinki</t>
  </si>
  <si>
    <t>Madrid</t>
  </si>
  <si>
    <t>Malabo</t>
  </si>
  <si>
    <t>Moscow</t>
  </si>
  <si>
    <t>Munich</t>
  </si>
  <si>
    <t>Niamey</t>
  </si>
  <si>
    <t>Oslo</t>
  </si>
  <si>
    <t>Paris</t>
  </si>
  <si>
    <t>Prague</t>
  </si>
  <si>
    <t>Sofia</t>
  </si>
  <si>
    <t>Stockholm</t>
  </si>
  <si>
    <t>The Hague</t>
  </si>
  <si>
    <t>Vienna</t>
  </si>
  <si>
    <r>
      <t xml:space="preserve">Item 2.0                               </t>
    </r>
    <r>
      <rPr>
        <b/>
        <sz val="12"/>
        <rFont val="Arial"/>
        <family val="2"/>
      </rPr>
      <t>OUTBOUND : HEAD OFFICE TO MISSION</t>
    </r>
    <r>
      <rPr>
        <b/>
        <sz val="10"/>
        <rFont val="Arial"/>
        <family val="2"/>
      </rPr>
      <t xml:space="preserve"> </t>
    </r>
  </si>
  <si>
    <r>
      <t xml:space="preserve">Item 2.1               </t>
    </r>
    <r>
      <rPr>
        <b/>
        <sz val="14"/>
        <rFont val="Arial"/>
        <family val="2"/>
      </rPr>
      <t>20ft/40ft Container (32,85/66,83 cubic metres)</t>
    </r>
  </si>
  <si>
    <t>BID DOCUMENT : DEPARTMENT OF INTERNATIONAL RELATIONS AND COOPERATION - 2019 
SHIPMENT OF HOUSEHOLD GOODS AND PERSONAL EFFECTS OF TRANSFERRED OFFICIALS ABROAD.</t>
  </si>
  <si>
    <t>Countries highlighted in Italic operate left-hand drive vehicles and do not permit the import/registration/export of righthand drive vehicles. Countries marked with "(L)" operate left-hand drive vehicles but allow diplomatic import/registration/export of righthand drive vehicles, which may result in occasional cases of vehicle export from the RSA.</t>
  </si>
  <si>
    <r>
      <rPr>
        <b/>
        <sz val="9"/>
        <rFont val="Arial"/>
        <family val="2"/>
      </rPr>
      <t xml:space="preserve">20 FCL 32,85 </t>
    </r>
    <r>
      <rPr>
        <b/>
        <sz val="8"/>
        <rFont val="Arial"/>
        <family val="2"/>
      </rPr>
      <t xml:space="preserve">cbm </t>
    </r>
    <r>
      <rPr>
        <b/>
        <i/>
        <sz val="8"/>
        <rFont val="Arial"/>
        <family val="2"/>
      </rPr>
      <t xml:space="preserve">EXCLUDING MOTOR VEHICLE </t>
    </r>
  </si>
  <si>
    <r>
      <rPr>
        <b/>
        <sz val="9"/>
        <color indexed="8"/>
        <rFont val="Arial"/>
        <family val="2"/>
      </rPr>
      <t>40 FCL  66,83</t>
    </r>
    <r>
      <rPr>
        <b/>
        <sz val="8"/>
        <color indexed="8"/>
        <rFont val="Arial"/>
        <family val="2"/>
      </rPr>
      <t xml:space="preserve"> cbm   </t>
    </r>
    <r>
      <rPr>
        <b/>
        <i/>
        <sz val="8"/>
        <color indexed="8"/>
        <rFont val="Arial"/>
        <family val="2"/>
      </rPr>
      <t>INCLUDING MOTOR VEHICLE</t>
    </r>
  </si>
  <si>
    <t xml:space="preserve">TOTAL ESTIMATED  CONTRACT PRICE PER MISSION  </t>
  </si>
  <si>
    <t xml:space="preserve">Item 2.0                                      OUTBOUND : HEAD OFFICE TO MISSION </t>
  </si>
  <si>
    <t xml:space="preserve">Item 2.2                                 Various Airfreight Services </t>
  </si>
  <si>
    <r>
      <t xml:space="preserve">AIRFREIGHT      </t>
    </r>
    <r>
      <rPr>
        <b/>
        <sz val="10"/>
        <rFont val="Arial"/>
        <family val="2"/>
      </rPr>
      <t>1 - 60KG</t>
    </r>
    <r>
      <rPr>
        <b/>
        <sz val="9"/>
        <rFont val="Arial"/>
        <family val="2"/>
      </rPr>
      <t xml:space="preserve">
 (vw) </t>
    </r>
  </si>
  <si>
    <r>
      <t xml:space="preserve">AIRFREIGHT   </t>
    </r>
    <r>
      <rPr>
        <b/>
        <sz val="10"/>
        <rFont val="Arial"/>
        <family val="2"/>
      </rPr>
      <t>61 - 120KG</t>
    </r>
    <r>
      <rPr>
        <b/>
        <sz val="9"/>
        <rFont val="Arial"/>
        <family val="2"/>
      </rPr>
      <t xml:space="preserve"> (vw)</t>
    </r>
  </si>
  <si>
    <r>
      <t xml:space="preserve">AIRFREIGHT </t>
    </r>
    <r>
      <rPr>
        <b/>
        <sz val="10"/>
        <rFont val="Arial"/>
        <family val="2"/>
      </rPr>
      <t>121 - 180KG</t>
    </r>
    <r>
      <rPr>
        <b/>
        <sz val="9"/>
        <rFont val="Arial"/>
        <family val="2"/>
      </rPr>
      <t xml:space="preserve"> (vw)</t>
    </r>
  </si>
  <si>
    <r>
      <t xml:space="preserve">AIRFREIGHT </t>
    </r>
    <r>
      <rPr>
        <b/>
        <sz val="10"/>
        <rFont val="Arial"/>
        <family val="2"/>
      </rPr>
      <t>181 - 240kg</t>
    </r>
    <r>
      <rPr>
        <b/>
        <sz val="9"/>
        <rFont val="Arial"/>
        <family val="2"/>
      </rPr>
      <t xml:space="preserve"> (vw)</t>
    </r>
  </si>
  <si>
    <r>
      <t xml:space="preserve">AIRFREIGHT </t>
    </r>
    <r>
      <rPr>
        <b/>
        <sz val="10"/>
        <rFont val="Arial"/>
        <family val="2"/>
      </rPr>
      <t>241kg PLUS</t>
    </r>
    <r>
      <rPr>
        <b/>
        <sz val="9"/>
        <rFont val="Arial"/>
        <family val="2"/>
      </rPr>
      <t xml:space="preserve"> (vw)</t>
    </r>
  </si>
  <si>
    <t>Item 3.0                        OUTBOUND :  PRETORIA TO MISSION</t>
  </si>
  <si>
    <t>Airfreight Food Consessions</t>
  </si>
  <si>
    <t>BID DOCUMENT : DEPARTMENT OF INTERNATIONAL RELATIONS AND COOPERATION - 2019 
TRANSPORT OF FOOD CONCESSIONS OF TRANSFERRED OFFICIALS ABROAD.</t>
  </si>
  <si>
    <t>The concession may only be used for the importation of basic foodstuffs, meat, perishable goods, fresh produce and toiletries.   Items such as liquor, clothing, shoes, toys, reading material, auto spares, electrical appliances, sports equipment, linen etc. are excluded from the Food Concession. It goes without saying that hazardous or dangerous goods and other prohibited items are also excluded.</t>
  </si>
  <si>
    <r>
      <t xml:space="preserve">Food Consession AIRFREIGHT     </t>
    </r>
    <r>
      <rPr>
        <b/>
        <sz val="10"/>
        <rFont val="Arial"/>
        <family val="2"/>
      </rPr>
      <t xml:space="preserve">1 - 50KG </t>
    </r>
    <r>
      <rPr>
        <b/>
        <sz val="8"/>
        <rFont val="Arial"/>
        <family val="2"/>
      </rPr>
      <t xml:space="preserve">   (vw) </t>
    </r>
  </si>
  <si>
    <r>
      <t xml:space="preserve">Food Consession AIRFREIGHT </t>
    </r>
    <r>
      <rPr>
        <b/>
        <sz val="10"/>
        <rFont val="Arial"/>
        <family val="2"/>
      </rPr>
      <t>51 - 100KG</t>
    </r>
    <r>
      <rPr>
        <b/>
        <sz val="8"/>
        <rFont val="Arial"/>
        <family val="2"/>
      </rPr>
      <t xml:space="preserve"> (vw)</t>
    </r>
  </si>
  <si>
    <r>
      <t xml:space="preserve">Food Consession AIRFREIGHT </t>
    </r>
    <r>
      <rPr>
        <b/>
        <sz val="10"/>
        <rFont val="Arial"/>
        <family val="2"/>
      </rPr>
      <t xml:space="preserve">101 - 150KG </t>
    </r>
    <r>
      <rPr>
        <b/>
        <sz val="8"/>
        <rFont val="Arial"/>
        <family val="2"/>
      </rPr>
      <t>(vw)</t>
    </r>
  </si>
  <si>
    <r>
      <t xml:space="preserve">Food Consession AIRFREIGHT </t>
    </r>
    <r>
      <rPr>
        <b/>
        <sz val="10"/>
        <rFont val="Arial"/>
        <family val="2"/>
      </rPr>
      <t xml:space="preserve">151 - 200kg </t>
    </r>
    <r>
      <rPr>
        <b/>
        <sz val="8"/>
        <rFont val="Arial"/>
        <family val="2"/>
      </rPr>
      <t>(vw)</t>
    </r>
  </si>
  <si>
    <r>
      <t xml:space="preserve">Food Consession AIRFREIGHT </t>
    </r>
    <r>
      <rPr>
        <b/>
        <sz val="10"/>
        <rFont val="Arial"/>
        <family val="2"/>
      </rPr>
      <t>201 - 250kg</t>
    </r>
    <r>
      <rPr>
        <b/>
        <sz val="8"/>
        <rFont val="Arial"/>
        <family val="2"/>
      </rPr>
      <t xml:space="preserve"> (vw)</t>
    </r>
  </si>
  <si>
    <t xml:space="preserve">Food Consessions TOTAL ESTIMATED CONTRACT PRICE PER MISSION  </t>
  </si>
  <si>
    <t>Cotonau</t>
  </si>
  <si>
    <t>Nouakchott</t>
  </si>
  <si>
    <r>
      <t xml:space="preserve">Item 4.0                                       </t>
    </r>
    <r>
      <rPr>
        <b/>
        <sz val="12"/>
        <rFont val="Arial"/>
        <family val="2"/>
      </rPr>
      <t>COMPREHENSIVE INSURANCE</t>
    </r>
  </si>
  <si>
    <t>BID DOCUMENT:  DEPARTMENT OF INTERNATIONAL RELATIONS AND COOPERATION - 2019.  SHIPMENT OF HOUSEHOLD GOODS AND PERSONAL EFFECTS OF TRANSFERRED OFFICIALS TO AND FROM ABROAD AS WELL AS STORAGE IN THE RSA.</t>
  </si>
  <si>
    <r>
      <t>IMPORTANT NOTICE:</t>
    </r>
    <r>
      <rPr>
        <sz val="9"/>
        <rFont val="Arial"/>
        <family val="2"/>
      </rPr>
      <t xml:space="preserve">  </t>
    </r>
    <r>
      <rPr>
        <b/>
        <sz val="9"/>
        <rFont val="Arial"/>
        <family val="2"/>
      </rPr>
      <t>Any quantities and/or volumes requested in the pricing schedule are for comparative bid purposes only.  The delivered price shall be for the actual quantity and/or volume ordered.</t>
    </r>
  </si>
  <si>
    <t>Bid to include full description of insurance facilities available to employees of the Department of International Relations and Cooperation posted abroad. Bid to be based on the fact that all insurance contracts are directly between the official on transfer  (who is the owner of their personal effects, etc.,) and the Underwriter (the Insurance Company).</t>
  </si>
  <si>
    <r>
      <t xml:space="preserve">All percentages and applicable prices are </t>
    </r>
    <r>
      <rPr>
        <b/>
        <u/>
        <sz val="9"/>
        <rFont val="Arial"/>
        <family val="2"/>
      </rPr>
      <t>fixed</t>
    </r>
    <r>
      <rPr>
        <b/>
        <sz val="9"/>
        <rFont val="Arial"/>
        <family val="2"/>
      </rPr>
      <t xml:space="preserve"> for a period of 12 months and may only be considered 
for adjustment on an annual basis upon submission of documentary proof based solely on inflationary figures. A percentage premium for insurance up to a maximum of 3% of the consignment value of the goods to be transported must be indicated in the space provided for in the pricing schedule. This applies to both freight /cargo and storage. </t>
    </r>
  </si>
  <si>
    <t xml:space="preserve">                                                                                                                                     </t>
  </si>
  <si>
    <t xml:space="preserve"> </t>
  </si>
  <si>
    <t>* Indicate %  e.g. 1,25</t>
  </si>
  <si>
    <t>BID PRICE IN SA RAND</t>
  </si>
  <si>
    <t xml:space="preserve">*  % </t>
  </si>
  <si>
    <t xml:space="preserve"> INSURED VALUE IN SA RAND</t>
  </si>
  <si>
    <t>Marine door-to-door insurance coverage of household goods and personal effects for inbound and outbound shipments, excluding motor vehicle(s).</t>
  </si>
  <si>
    <t>Transit residence-to-store insurance coverage of household goods and personal effects and vice versa</t>
  </si>
  <si>
    <t>Airfreight insurance</t>
  </si>
  <si>
    <t>Shipment insurance for one motor vehicle (Outbound) at retail value which should correspond with the book value as published by Mead &amp; McGrouther, Auto Dealers’ Guide.</t>
  </si>
  <si>
    <t>Shipment insurance for one motor vehicle (Inbound) at retail value which should correspond with the book value as published by Mead &amp; McGrouther, Auto Dealers’ Guide.</t>
  </si>
  <si>
    <t>Annual storage insurance (RSA) of Household Goods</t>
  </si>
  <si>
    <t>Annual storage insurance (RSA) of motor vehicle at retail value which should correspond with the book value as published by Mead &amp; McGrouther, Auto Dealers’ Guide.</t>
  </si>
  <si>
    <t>FOR DIRCO USE ONLY:</t>
  </si>
  <si>
    <t>Total:  Other Insurance</t>
  </si>
  <si>
    <t>Total:  Storage Insurance</t>
  </si>
  <si>
    <t>TOTAL</t>
  </si>
  <si>
    <r>
      <t>Note:</t>
    </r>
    <r>
      <rPr>
        <sz val="8"/>
        <rFont val="Arial"/>
        <family val="2"/>
      </rPr>
      <t xml:space="preserve">  Any extention of insurance and storage charges beyond the contract period, must be renegotiated between DIRCO and the Service Provider on an annual basis and must include any inflationary adjustments.             </t>
    </r>
  </si>
  <si>
    <t xml:space="preserve">               </t>
  </si>
  <si>
    <r>
      <t xml:space="preserve">Item 5.0                                              </t>
    </r>
    <r>
      <rPr>
        <b/>
        <sz val="14"/>
        <rFont val="Arial"/>
        <family val="2"/>
      </rPr>
      <t>STORAGE RSA</t>
    </r>
  </si>
  <si>
    <t>BID DOCUMENT:  DEPARTMENT OF INTERNATIONAL RELATIONS AND COOPERATION - 2019.   GOODS AND PERSONAL EFFECTS OF TRANSFERRED OFFICIALS - STORAGE IN THE RSA.</t>
  </si>
  <si>
    <t>All prices (VAT inclusive) are fixed for a period of 12 months and may only be considered for adjustment on an annual basis upon submission of documentary proof based solely on inflationary figures.
 Any quantities and/or volumes requested in the pricing schedule are for comparative bid purposes only.  The delivered price shall be for the actual quantity and/or volume ordered.</t>
  </si>
  <si>
    <t>A</t>
  </si>
  <si>
    <t>STORAGE OF HOUSEHOLD GOODS AND PERSONAL EFFECTS.</t>
  </si>
  <si>
    <t>BID PRICE</t>
  </si>
  <si>
    <t>A.1</t>
  </si>
  <si>
    <t>Removal of 200cuft (one pallet) into storage including packing (door-to-door): RESIDENCE to WAREHOUSE (max 100km radius)</t>
  </si>
  <si>
    <t>A.3</t>
  </si>
  <si>
    <t>Redelivery of 200cuft (one pallet) to residence (max 100km radius).</t>
  </si>
  <si>
    <t>A.4</t>
  </si>
  <si>
    <t>Palletised storage per month for 1 x  200cuft standardised pallet.</t>
  </si>
  <si>
    <t>A.5</t>
  </si>
  <si>
    <t>Inbond storage (per day) for 200cuft (one pallet), excluding first 10 days.</t>
  </si>
  <si>
    <t>B</t>
  </si>
  <si>
    <t xml:space="preserve">STORAGE OF MOTOR VEHICLE(S)/AUXILIARY TOWABLE VEHICLES </t>
  </si>
  <si>
    <t>(Official is responsible for delivery and collection).</t>
  </si>
  <si>
    <t>B.1.1</t>
  </si>
  <si>
    <r>
      <rPr>
        <b/>
        <sz val="10"/>
        <rFont val="Arial"/>
        <family val="2"/>
      </rPr>
      <t xml:space="preserve">* </t>
    </r>
    <r>
      <rPr>
        <sz val="8"/>
        <rFont val="Arial"/>
        <family val="2"/>
      </rPr>
      <t xml:space="preserve">Receiving vehicle(s) into warehouse on transfer. </t>
    </r>
  </si>
  <si>
    <t>B.1.2</t>
  </si>
  <si>
    <r>
      <rPr>
        <b/>
        <sz val="10"/>
        <rFont val="Arial"/>
        <family val="2"/>
      </rPr>
      <t xml:space="preserve">* </t>
    </r>
    <r>
      <rPr>
        <sz val="8"/>
        <rFont val="Arial"/>
        <family val="2"/>
      </rPr>
      <t>Preparing vehicle(s) to be collected after term of duty.</t>
    </r>
  </si>
  <si>
    <t>B.1.3</t>
  </si>
  <si>
    <t>Storage per month (irrespective of type of vehicle)</t>
  </si>
  <si>
    <t>B.2.1</t>
  </si>
  <si>
    <t>Receiving caravan into warehouse on transfer.</t>
  </si>
  <si>
    <t>B.2.2</t>
  </si>
  <si>
    <t>Preparing caravan to be collected after term of duty.</t>
  </si>
  <si>
    <t>B.2.3</t>
  </si>
  <si>
    <t>Storage per month (irrespective of type of caravan).</t>
  </si>
  <si>
    <t>B.3.1</t>
  </si>
  <si>
    <t>Receiving trailor/ Jet ski into warehouse on transfer.</t>
  </si>
  <si>
    <t>B.3.2</t>
  </si>
  <si>
    <t>Preparing trailor / Jet ski to be collected after term of duty.</t>
  </si>
  <si>
    <t>B.3.3</t>
  </si>
  <si>
    <t>Storage per month (irrespective of type of trailor/ Jet ski).</t>
  </si>
  <si>
    <t>B.4.1</t>
  </si>
  <si>
    <t>Receiving motorboat into warehouse on transfer.</t>
  </si>
  <si>
    <t>B.4.2</t>
  </si>
  <si>
    <t>Preparing motorboat to be collected after term of duty.</t>
  </si>
  <si>
    <t>B.4.3</t>
  </si>
  <si>
    <t>Storage per month (irrespective of type of motorboat).</t>
  </si>
  <si>
    <t>B.5.1</t>
  </si>
  <si>
    <t>Receiving motorbike into warehouse on transfer.</t>
  </si>
  <si>
    <t>B.5.2</t>
  </si>
  <si>
    <t>Preparing motorbike to be collected after term of duty.</t>
  </si>
  <si>
    <t>B.5.3</t>
  </si>
  <si>
    <t>Storage per month (irrespective of type of motorbike).</t>
  </si>
  <si>
    <t>B.6</t>
  </si>
  <si>
    <t>Inbond storage per day (excluding first 10 days).</t>
  </si>
  <si>
    <t>FOR DIRCO USE ONLY :</t>
  </si>
  <si>
    <t>HOUSEHOLD GOODS AND PERSONAL EFFECTS :</t>
  </si>
  <si>
    <t>SA RAND</t>
  </si>
  <si>
    <t xml:space="preserve">Total : Charges related to storage (A.4,B1.3,B2.3,B3.3,B4.3+B5.3)                </t>
  </si>
  <si>
    <t>Total : Other Household Items (A.1,A.3+A.5)</t>
  </si>
  <si>
    <t>Total : Other motorvehicles, etc. items (B1.1,B1.2,B2.1,B2.2,B3.1,B3.2, 
          B4.1,B4.2,B5.1,B5.2+B.6)</t>
  </si>
  <si>
    <r>
      <rPr>
        <b/>
        <sz val="10"/>
        <rFont val="Arial"/>
        <family val="2"/>
      </rPr>
      <t>*</t>
    </r>
    <r>
      <rPr>
        <b/>
        <sz val="8"/>
        <rFont val="Arial"/>
        <family val="2"/>
      </rPr>
      <t xml:space="preserve"> PLEASE NOTE</t>
    </r>
    <r>
      <rPr>
        <sz val="8"/>
        <rFont val="Arial"/>
        <family val="2"/>
      </rPr>
      <t xml:space="preserve"> the Department will pay a handling fee to place an official's vehicle into storage when the official is  being transferred abroad.  The Department may also be charged to prepare the vehicle to be collected after an official's term of duty has expired or should the official remove the vehicle permanently from storage before the end of their term of duty.  The Department may also pay for additional handling, preparing, removal and replacing fee iro certain officials on official duties. A </t>
    </r>
    <r>
      <rPr>
        <u/>
        <sz val="8"/>
        <rFont val="Arial"/>
        <family val="2"/>
      </rPr>
      <t>separate</t>
    </r>
    <r>
      <rPr>
        <sz val="8"/>
        <rFont val="Arial"/>
        <family val="2"/>
      </rPr>
      <t xml:space="preserve"> order form for the additional cost will be required for invoicing.  An official has to pay for any other private handling/removal costs that are not supported by an order form and is considered</t>
    </r>
    <r>
      <rPr>
        <b/>
        <sz val="8"/>
        <rFont val="Arial"/>
        <family val="2"/>
      </rPr>
      <t xml:space="preserve"> "private".</t>
    </r>
    <r>
      <rPr>
        <sz val="8"/>
        <rFont val="Arial"/>
        <family val="2"/>
      </rPr>
      <t xml:space="preserve">
The Department may also pay for a second vehicle which must be supported by a separate order form on the same conditions.
</t>
    </r>
  </si>
  <si>
    <t xml:space="preserve">PRICING SCHEDULE </t>
  </si>
  <si>
    <r>
      <t xml:space="preserve">Item 6.0                         </t>
    </r>
    <r>
      <rPr>
        <b/>
        <sz val="10"/>
        <rFont val="Arial"/>
        <family val="2"/>
      </rPr>
      <t xml:space="preserve"> TRANSPORT TO ALL PROVINCES WITHIN SOUTH AFRICA</t>
    </r>
  </si>
  <si>
    <r>
      <t xml:space="preserve">Item 6.1                                                       </t>
    </r>
    <r>
      <rPr>
        <b/>
        <sz val="12"/>
        <rFont val="Arial"/>
        <family val="2"/>
      </rPr>
      <t>HOUSEHOLD GOODS</t>
    </r>
  </si>
  <si>
    <t>BID DOCUMENT : DEPARTMENT OF INTERNATIONAL RELATIONS AND COOPERATION - 2019. TRANSPORTATION TO ALL PROVINCES WITHIN SOUTH AFRICA</t>
  </si>
  <si>
    <r>
      <t xml:space="preserve">Rate per kilometre for door-to-door shipment, including all costs in respect of the following:  </t>
    </r>
    <r>
      <rPr>
        <sz val="9"/>
        <rFont val="Arial"/>
        <family val="2"/>
      </rPr>
      <t xml:space="preserve">
Full packing and wrapping at residence / warehouse, transport in fully closed vehicle to secure warehouse and new destination, Single delivery at destination, Complete unwrapping and unpacking, Dis-assembly and re-assembly, Single removal of debris and boxes at new residence.                                                                         </t>
    </r>
  </si>
  <si>
    <t>PROVINCE</t>
  </si>
  <si>
    <t>1 - 100    cuft</t>
  </si>
  <si>
    <t>101 - 500    cuft</t>
  </si>
  <si>
    <t>501 - 1050 cuft</t>
  </si>
  <si>
    <t>1051 - 1500 cuft</t>
  </si>
  <si>
    <t>1501 cuft PLUS</t>
  </si>
  <si>
    <t>TOTAL AVERAGE RATE PER KM</t>
  </si>
  <si>
    <t>RATE PER KM</t>
  </si>
  <si>
    <r>
      <t>Zone 1 : 1 - 100 km</t>
    </r>
    <r>
      <rPr>
        <b/>
        <sz val="14"/>
        <rFont val="Arial"/>
        <family val="2"/>
      </rPr>
      <t xml:space="preserve"> *</t>
    </r>
  </si>
  <si>
    <t xml:space="preserve">Zone 2: 101 - 500 km </t>
  </si>
  <si>
    <t>Zone 3: 501 - 1000 km</t>
  </si>
  <si>
    <t xml:space="preserve">Zone 4: 1001 - 1500 km  </t>
  </si>
  <si>
    <t>Zone 5: 1500 km plus</t>
  </si>
  <si>
    <r>
      <t xml:space="preserve">PERCENTAGE DISCOUNT GRANTED FOR ALREADY PACKED HOUSEHOLD GOODS:
</t>
    </r>
    <r>
      <rPr>
        <sz val="9"/>
        <rFont val="Arial"/>
        <family val="2"/>
      </rPr>
      <t xml:space="preserve">(When there is no need for packing material and related labour costs - order will be for collecting, transport, unpacking, reassembling and single removal of debris / boxes at new destination  only) </t>
    </r>
  </si>
  <si>
    <t>%</t>
  </si>
  <si>
    <r>
      <rPr>
        <b/>
        <sz val="12"/>
        <rFont val="Arial"/>
        <family val="2"/>
      </rPr>
      <t xml:space="preserve">* </t>
    </r>
    <r>
      <rPr>
        <sz val="9"/>
        <rFont val="Arial"/>
        <family val="2"/>
      </rPr>
      <t>excluding the into-store transport and out-of-store transport on collection and redelivery, which is included in the tariff schedule – see TOR par.5.3.3</t>
    </r>
  </si>
  <si>
    <t>Shipping lines and/or Vessels:</t>
  </si>
  <si>
    <t>Item 7.0 -  List per destination the shipping lines used for bidding purposes. Shipping lines accredited to the World Shipping Council should be used in respect of all quoted routes</t>
  </si>
  <si>
    <t>Sinokor</t>
  </si>
  <si>
    <t>RCI (Regional Container)</t>
  </si>
  <si>
    <t>Salam Pacific Indonesia Lines</t>
  </si>
  <si>
    <t>Unifeeder</t>
  </si>
  <si>
    <t>Matson</t>
  </si>
  <si>
    <t>Global Feeder Shipping LLC</t>
  </si>
  <si>
    <t>NileDutch</t>
  </si>
  <si>
    <t>Grimaldi (Napoli)</t>
  </si>
  <si>
    <t>PACKING SPECIFICATION</t>
  </si>
  <si>
    <t>NEW APPROPRIATE BOXES TO BE UTILISED. PREVIOUSLY UTILISED BOXES, I.E. BOXES USED FOR OTHER PEOPLE AND ARE BEING RE-USED ARE UNACCEPTABLE.</t>
  </si>
  <si>
    <t>1.</t>
  </si>
  <si>
    <t>Packing specifications for household goods, personal effects and equipment for long term storage</t>
  </si>
  <si>
    <r>
      <t xml:space="preserve">The Service Provider is responsible for the packing and unpacking of household goods and personal effects of transferred officials and Departmental furniture and equipment (unless instructed by DIRCO or the transferred official </t>
    </r>
    <r>
      <rPr>
        <b/>
        <sz val="10"/>
        <rFont val="Arial Narrow"/>
        <family val="2"/>
      </rPr>
      <t>NOT</t>
    </r>
    <r>
      <rPr>
        <sz val="10"/>
        <rFont val="Arial Narrow"/>
        <family val="2"/>
      </rPr>
      <t xml:space="preserve"> to unpack), at the cost specified and in such a manner as to ensure that there is no loss or damage in transit. The Department reserves the right to carry out an inspection on the premises of the Service Provider at any time in order to ascertain whether the storage is done in accordance with the packing/storage specifications.  Each pallet should be clearly marked. The Service Provider should have a file for each official, indicating the pallet numbers and the contents of each pallet.</t>
    </r>
  </si>
  <si>
    <t>1.1</t>
  </si>
  <si>
    <r>
      <t>Wooden furniture</t>
    </r>
    <r>
      <rPr>
        <sz val="10"/>
        <rFont val="Arial Narrow"/>
        <family val="2"/>
      </rPr>
      <t xml:space="preserve"> (Including mirrors, glass panels for tables, etc. but excluding chairs and couches</t>
    </r>
  </si>
  <si>
    <r>
      <t>·</t>
    </r>
    <r>
      <rPr>
        <sz val="7"/>
        <rFont val="Times New Roman"/>
        <family val="1"/>
      </rPr>
      <t xml:space="preserve">         </t>
    </r>
    <r>
      <rPr>
        <sz val="10"/>
        <rFont val="Arial Narrow"/>
        <family val="2"/>
      </rPr>
      <t>Wrap wooden furniture in blanket</t>
    </r>
  </si>
  <si>
    <r>
      <t>·</t>
    </r>
    <r>
      <rPr>
        <sz val="7"/>
        <rFont val="Times New Roman"/>
        <family val="1"/>
      </rPr>
      <t xml:space="preserve">         </t>
    </r>
    <r>
      <rPr>
        <sz val="10"/>
        <rFont val="Arial Narrow"/>
        <family val="2"/>
      </rPr>
      <t>Fragile items such as mirrors, glass panels, etc. with wood finishing should be wrapped in protective packaging or similar wrapping material, which may include cushion craft, aerothene, blanket wrap, AirPlast, etc. and single wallboard flat sheet to give the article rigidity.</t>
    </r>
  </si>
  <si>
    <t>THE USE OF ADHESIVE TAPE AGAINST MIRRORS, WOOD ETC IS NOT ALLOWED, AS THIS DAMAGES THE FURNITURE.</t>
  </si>
  <si>
    <t>1.2</t>
  </si>
  <si>
    <t>Chairs and couches</t>
  </si>
  <si>
    <r>
      <t>·</t>
    </r>
    <r>
      <rPr>
        <sz val="7"/>
        <rFont val="Times New Roman"/>
        <family val="1"/>
      </rPr>
      <t xml:space="preserve">         </t>
    </r>
    <r>
      <rPr>
        <sz val="10"/>
        <rFont val="Arial Narrow"/>
        <family val="2"/>
      </rPr>
      <t>Pack in plastic cover, unless loosely stowed and should then be wrapped in protective packaging</t>
    </r>
  </si>
  <si>
    <r>
      <t>·</t>
    </r>
    <r>
      <rPr>
        <sz val="7"/>
        <rFont val="Times New Roman"/>
        <family val="1"/>
      </rPr>
      <t xml:space="preserve">         </t>
    </r>
    <r>
      <rPr>
        <sz val="10"/>
        <rFont val="Arial Narrow"/>
        <family val="2"/>
      </rPr>
      <t>Wrap in blankets</t>
    </r>
  </si>
  <si>
    <r>
      <t>·</t>
    </r>
    <r>
      <rPr>
        <sz val="7"/>
        <rFont val="Times New Roman"/>
        <family val="1"/>
      </rPr>
      <t xml:space="preserve">         </t>
    </r>
    <r>
      <rPr>
        <i/>
        <sz val="10"/>
        <rFont val="Arial Narrow"/>
        <family val="2"/>
      </rPr>
      <t>To prevent long-term damage, items should not be packed on the chairs or couches.  Additionally, no heavy items, or items that may cause and imprint, should be placed on top of soft furniture</t>
    </r>
    <r>
      <rPr>
        <sz val="10"/>
        <rFont val="Arial Narrow"/>
        <family val="2"/>
      </rPr>
      <t>.</t>
    </r>
  </si>
  <si>
    <t>1.3</t>
  </si>
  <si>
    <t>Mirrors, glass panels, etc</t>
  </si>
  <si>
    <t>Fragile items such as mirrors, glass panels, etc. with wood finishing should be wrapped in protective packaging or similar wrapping material, which may include cushion craft, aerothene, blanket wrap, AirPlast, etc. and single wallboard flat sheet to give the article rigidity</t>
  </si>
  <si>
    <t>1.4</t>
  </si>
  <si>
    <t>Bed basis and mattresses</t>
  </si>
  <si>
    <r>
      <t>·</t>
    </r>
    <r>
      <rPr>
        <sz val="7"/>
        <rFont val="Times New Roman"/>
        <family val="1"/>
      </rPr>
      <t xml:space="preserve">         </t>
    </r>
    <r>
      <rPr>
        <sz val="10"/>
        <rFont val="Arial Narrow"/>
        <family val="2"/>
      </rPr>
      <t>Cover in plastic covers</t>
    </r>
  </si>
  <si>
    <t>1.5</t>
  </si>
  <si>
    <r>
      <t>White furniture</t>
    </r>
    <r>
      <rPr>
        <sz val="10"/>
        <rFont val="Arial Narrow"/>
        <family val="2"/>
      </rPr>
      <t xml:space="preserve"> (e.g. refrigerators, freezers (to be stored upright), stoves, microwaves, vacuum cleaners, etc.</t>
    </r>
  </si>
  <si>
    <t>Doors of refrigerators, freezers, washing machines and dishwashers should be left partly open and covered with a clean blanket.</t>
  </si>
  <si>
    <t>Wrap in blankets</t>
  </si>
  <si>
    <t>1.6</t>
  </si>
  <si>
    <t>Cast iron furniture</t>
  </si>
  <si>
    <t>1.7</t>
  </si>
  <si>
    <t>Cane Furniture</t>
  </si>
  <si>
    <r>
      <t>·</t>
    </r>
    <r>
      <rPr>
        <sz val="7"/>
        <rFont val="Times New Roman"/>
        <family val="1"/>
      </rPr>
      <t xml:space="preserve">         </t>
    </r>
    <r>
      <rPr>
        <sz val="10"/>
        <rFont val="Arial Narrow"/>
        <family val="2"/>
      </rPr>
      <t>Where upholstered, cover in plastic and then blanket</t>
    </r>
  </si>
  <si>
    <t>1.8</t>
  </si>
  <si>
    <t>Safes</t>
  </si>
  <si>
    <t>1.9</t>
  </si>
  <si>
    <t>Accessories (e.g. Lamps, ornaments, ceramics, etc.)</t>
  </si>
  <si>
    <r>
      <t>·</t>
    </r>
    <r>
      <rPr>
        <sz val="7"/>
        <rFont val="Times New Roman"/>
        <family val="1"/>
      </rPr>
      <t xml:space="preserve">         </t>
    </r>
    <r>
      <rPr>
        <sz val="10"/>
        <rFont val="Arial Narrow"/>
        <family val="2"/>
      </rPr>
      <t>Wrap in white paper.</t>
    </r>
  </si>
  <si>
    <r>
      <t>·</t>
    </r>
    <r>
      <rPr>
        <sz val="7"/>
        <rFont val="Times New Roman"/>
        <family val="1"/>
      </rPr>
      <t xml:space="preserve">         </t>
    </r>
    <r>
      <rPr>
        <sz val="10"/>
        <rFont val="Arial Narrow"/>
        <family val="2"/>
      </rPr>
      <t>Very fine/fragile ornaments should be wrapped in white paper and bubble plastic.</t>
    </r>
  </si>
  <si>
    <r>
      <t>·</t>
    </r>
    <r>
      <rPr>
        <sz val="7"/>
        <rFont val="Times New Roman"/>
        <family val="1"/>
      </rPr>
      <t xml:space="preserve">         </t>
    </r>
    <r>
      <rPr>
        <sz val="10"/>
        <rFont val="Arial Narrow"/>
        <family val="2"/>
      </rPr>
      <t>Pack into appropriate size cartons.</t>
    </r>
  </si>
  <si>
    <t>1.10</t>
  </si>
  <si>
    <t>Lampshades</t>
  </si>
  <si>
    <r>
      <t>·</t>
    </r>
    <r>
      <rPr>
        <sz val="7"/>
        <rFont val="Times New Roman"/>
        <family val="1"/>
      </rPr>
      <t xml:space="preserve">         </t>
    </r>
    <r>
      <rPr>
        <sz val="10"/>
        <rFont val="Arial Narrow"/>
        <family val="2"/>
      </rPr>
      <t>Wrap in white paper or plastic cover.</t>
    </r>
  </si>
  <si>
    <r>
      <t>·</t>
    </r>
    <r>
      <rPr>
        <sz val="7"/>
        <rFont val="Times New Roman"/>
        <family val="1"/>
      </rPr>
      <t xml:space="preserve">         </t>
    </r>
    <r>
      <rPr>
        <sz val="10"/>
        <rFont val="Arial Narrow"/>
        <family val="2"/>
      </rPr>
      <t>Pack in cartons or empty spaces in cupboards, cabinets, etc.</t>
    </r>
  </si>
  <si>
    <t>1.11</t>
  </si>
  <si>
    <t>Carpets and Rugs, etc.</t>
  </si>
  <si>
    <t>Appropriately prepare to ensure that white paper is first laid over the pile of the carpet.</t>
  </si>
  <si>
    <r>
      <t>Do not</t>
    </r>
    <r>
      <rPr>
        <sz val="10"/>
        <rFont val="Arial Narrow"/>
        <family val="2"/>
      </rPr>
      <t xml:space="preserve"> place in plastic cover. Adhesive tape may not be used on carpets.</t>
    </r>
  </si>
  <si>
    <t>Shall be stored in a separate carpet store /room /area on carpet racking.</t>
  </si>
  <si>
    <r>
      <t>·</t>
    </r>
    <r>
      <rPr>
        <sz val="7"/>
        <rFont val="Times New Roman"/>
        <family val="1"/>
      </rPr>
      <t xml:space="preserve">         </t>
    </r>
    <r>
      <rPr>
        <sz val="10"/>
        <rFont val="Arial Narrow"/>
        <family val="2"/>
      </rPr>
      <t>The carpet store must be fumigated.</t>
    </r>
  </si>
  <si>
    <r>
      <t>·</t>
    </r>
    <r>
      <rPr>
        <sz val="7"/>
        <rFont val="Times New Roman"/>
        <family val="1"/>
      </rPr>
      <t xml:space="preserve">         </t>
    </r>
    <r>
      <rPr>
        <sz val="10"/>
        <rFont val="Arial Narrow"/>
        <family val="2"/>
      </rPr>
      <t xml:space="preserve">Companies that do not have a carpet store will not be penalized: However, should the contract be allocated to a Service Provider without this facility, then: </t>
    </r>
  </si>
  <si>
    <r>
      <t>·</t>
    </r>
    <r>
      <rPr>
        <sz val="7"/>
        <rFont val="Times New Roman"/>
        <family val="1"/>
      </rPr>
      <t xml:space="preserve">         </t>
    </r>
    <r>
      <rPr>
        <sz val="10"/>
        <rFont val="Arial Narrow"/>
        <family val="2"/>
      </rPr>
      <t>The Service Provider will have six months to facilitate the requirement from the day that the contract is awarded</t>
    </r>
  </si>
  <si>
    <r>
      <t>·</t>
    </r>
    <r>
      <rPr>
        <sz val="7"/>
        <rFont val="Times New Roman"/>
        <family val="1"/>
      </rPr>
      <t xml:space="preserve">         </t>
    </r>
    <r>
      <rPr>
        <sz val="10"/>
        <rFont val="Arial Narrow"/>
        <family val="2"/>
      </rPr>
      <t>The Service Provider has to state what qualifying interim storage facility can be used.</t>
    </r>
  </si>
  <si>
    <t>The Service Provider must be able to fumigate carpets at point of collection prior to placing in store.</t>
  </si>
  <si>
    <t>1.12</t>
  </si>
  <si>
    <t>Curtains</t>
  </si>
  <si>
    <r>
      <t>·</t>
    </r>
    <r>
      <rPr>
        <sz val="7"/>
        <rFont val="Times New Roman"/>
        <family val="1"/>
      </rPr>
      <t xml:space="preserve">         </t>
    </r>
    <r>
      <rPr>
        <sz val="10"/>
        <rFont val="Arial Narrow"/>
        <family val="2"/>
      </rPr>
      <t>Cartons should be used to store.</t>
    </r>
  </si>
  <si>
    <r>
      <t>·</t>
    </r>
    <r>
      <rPr>
        <sz val="7"/>
        <rFont val="Times New Roman"/>
        <family val="1"/>
      </rPr>
      <t xml:space="preserve">         </t>
    </r>
    <r>
      <rPr>
        <sz val="10"/>
        <rFont val="Arial Narrow"/>
        <family val="2"/>
      </rPr>
      <t>Hooks should be removed or covered with white paper, folded double to avoid marking to curtains or liners.</t>
    </r>
  </si>
  <si>
    <t>1.13</t>
  </si>
  <si>
    <t>Bedding</t>
  </si>
  <si>
    <t>Pack in cartons using white paper</t>
  </si>
  <si>
    <t>1.14</t>
  </si>
  <si>
    <t>Clothing</t>
  </si>
  <si>
    <t>Pack in cartons with white paper.</t>
  </si>
  <si>
    <t>Wardrobe cartons may be used if necessary</t>
  </si>
  <si>
    <t>1.15</t>
  </si>
  <si>
    <t>Kitchenware, utensils, pots, pans, etc.</t>
  </si>
  <si>
    <r>
      <t>·</t>
    </r>
    <r>
      <rPr>
        <sz val="7"/>
        <rFont val="Times New Roman"/>
        <family val="1"/>
      </rPr>
      <t xml:space="preserve">         </t>
    </r>
    <r>
      <rPr>
        <sz val="10"/>
        <rFont val="Arial Narrow"/>
        <family val="2"/>
      </rPr>
      <t>Wrap in sufficient white paper.</t>
    </r>
  </si>
  <si>
    <r>
      <t>·</t>
    </r>
    <r>
      <rPr>
        <sz val="7"/>
        <rFont val="Times New Roman"/>
        <family val="1"/>
      </rPr>
      <t xml:space="preserve">         </t>
    </r>
    <r>
      <rPr>
        <sz val="10"/>
        <rFont val="Arial Narrow"/>
        <family val="2"/>
      </rPr>
      <t>Pack in cartons.</t>
    </r>
  </si>
  <si>
    <t>1.16</t>
  </si>
  <si>
    <t>Cutlery, crockery, glassware</t>
  </si>
  <si>
    <r>
      <t>·</t>
    </r>
    <r>
      <rPr>
        <sz val="7"/>
        <rFont val="Times New Roman"/>
        <family val="1"/>
      </rPr>
      <t xml:space="preserve">         </t>
    </r>
    <r>
      <rPr>
        <sz val="10"/>
        <rFont val="Arial Narrow"/>
        <family val="2"/>
      </rPr>
      <t xml:space="preserve">Wrap in white paper. </t>
    </r>
  </si>
  <si>
    <r>
      <t>·</t>
    </r>
    <r>
      <rPr>
        <sz val="7"/>
        <rFont val="Times New Roman"/>
        <family val="1"/>
      </rPr>
      <t xml:space="preserve">         </t>
    </r>
    <r>
      <rPr>
        <sz val="10"/>
        <rFont val="Arial Narrow"/>
        <family val="2"/>
      </rPr>
      <t>Fragile items should be wrapped in bubble plastic.</t>
    </r>
  </si>
  <si>
    <r>
      <t>·</t>
    </r>
    <r>
      <rPr>
        <sz val="7"/>
        <rFont val="Times New Roman"/>
        <family val="1"/>
      </rPr>
      <t xml:space="preserve">         </t>
    </r>
    <r>
      <rPr>
        <sz val="10"/>
        <rFont val="Arial Narrow"/>
        <family val="2"/>
      </rPr>
      <t>In addition, appropriate size cartons should be used, not larger than 420mm x 420mm x 460mm.</t>
    </r>
  </si>
  <si>
    <t>1.17</t>
  </si>
  <si>
    <t>Art Décor, etc.</t>
  </si>
  <si>
    <r>
      <t>·</t>
    </r>
    <r>
      <rPr>
        <sz val="7"/>
        <rFont val="Times New Roman"/>
        <family val="1"/>
      </rPr>
      <t xml:space="preserve">         </t>
    </r>
    <r>
      <rPr>
        <sz val="10"/>
        <rFont val="Arial Narrow"/>
        <family val="2"/>
      </rPr>
      <t xml:space="preserve">Wrap in linen fabric and </t>
    </r>
  </si>
  <si>
    <r>
      <t>·</t>
    </r>
    <r>
      <rPr>
        <sz val="7"/>
        <rFont val="Times New Roman"/>
        <family val="1"/>
      </rPr>
      <t xml:space="preserve">         </t>
    </r>
    <r>
      <rPr>
        <sz val="10"/>
        <rFont val="Arial Narrow"/>
        <family val="2"/>
      </rPr>
      <t xml:space="preserve">Wrap in white paper, appropriate protective material and also </t>
    </r>
  </si>
  <si>
    <r>
      <t>·</t>
    </r>
    <r>
      <rPr>
        <sz val="7"/>
        <rFont val="Times New Roman"/>
        <family val="1"/>
      </rPr>
      <t xml:space="preserve">         </t>
    </r>
    <r>
      <rPr>
        <sz val="10"/>
        <rFont val="Arial Narrow"/>
        <family val="2"/>
      </rPr>
      <t xml:space="preserve">Tape the glass, (diagonally corner to corner), and </t>
    </r>
  </si>
  <si>
    <r>
      <t>·</t>
    </r>
    <r>
      <rPr>
        <sz val="7"/>
        <rFont val="Times New Roman"/>
        <family val="1"/>
      </rPr>
      <t xml:space="preserve">         </t>
    </r>
    <r>
      <rPr>
        <sz val="10"/>
        <rFont val="Arial Narrow"/>
        <family val="2"/>
      </rPr>
      <t>Wrap in single wallboard flat sheet where necessary.</t>
    </r>
  </si>
  <si>
    <t>1.18</t>
  </si>
  <si>
    <t>Books, photo albums, etc.</t>
  </si>
  <si>
    <r>
      <t>·</t>
    </r>
    <r>
      <rPr>
        <sz val="7"/>
        <rFont val="Times New Roman"/>
        <family val="1"/>
      </rPr>
      <t xml:space="preserve">         </t>
    </r>
    <r>
      <rPr>
        <sz val="10"/>
        <rFont val="Arial Narrow"/>
        <family val="2"/>
      </rPr>
      <t>Only leather bound and expensive/ hardback books are to be wrapped individually in white paper.</t>
    </r>
  </si>
  <si>
    <r>
      <t>·</t>
    </r>
    <r>
      <rPr>
        <sz val="7"/>
        <rFont val="Times New Roman"/>
        <family val="1"/>
      </rPr>
      <t xml:space="preserve">         </t>
    </r>
    <r>
      <rPr>
        <sz val="10"/>
        <rFont val="Arial Narrow"/>
        <family val="2"/>
      </rPr>
      <t>Pack in appropriate reference cartons</t>
    </r>
  </si>
  <si>
    <t>1.19</t>
  </si>
  <si>
    <t>Music equipment, TV sets, computer equipment, etc.</t>
  </si>
  <si>
    <r>
      <t>·</t>
    </r>
    <r>
      <rPr>
        <sz val="7"/>
        <rFont val="Times New Roman"/>
        <family val="1"/>
      </rPr>
      <t xml:space="preserve">         </t>
    </r>
    <r>
      <rPr>
        <sz val="10"/>
        <rFont val="Arial Narrow"/>
        <family val="2"/>
      </rPr>
      <t>Wrap in appropriate protective material (if necessary) and</t>
    </r>
  </si>
  <si>
    <r>
      <t>·</t>
    </r>
    <r>
      <rPr>
        <sz val="7"/>
        <rFont val="Times New Roman"/>
        <family val="1"/>
      </rPr>
      <t xml:space="preserve">         </t>
    </r>
    <r>
      <rPr>
        <sz val="10"/>
        <rFont val="Arial Narrow"/>
        <family val="2"/>
      </rPr>
      <t>Wrap in flat sheet (the equipment can also be wrapped in AirPlast and placed directly into appropriate carton (depending on size)</t>
    </r>
  </si>
  <si>
    <t>1.20</t>
  </si>
  <si>
    <t>Musical Instruments (Piano etc)</t>
  </si>
  <si>
    <r>
      <t>·</t>
    </r>
    <r>
      <rPr>
        <sz val="7"/>
        <rFont val="Times New Roman"/>
        <family val="1"/>
      </rPr>
      <t xml:space="preserve">         </t>
    </r>
    <r>
      <rPr>
        <sz val="10"/>
        <rFont val="Arial Narrow"/>
        <family val="2"/>
      </rPr>
      <t>Wrap in white paper</t>
    </r>
  </si>
  <si>
    <r>
      <t>·</t>
    </r>
    <r>
      <rPr>
        <sz val="7"/>
        <rFont val="Times New Roman"/>
        <family val="1"/>
      </rPr>
      <t xml:space="preserve">         </t>
    </r>
    <r>
      <rPr>
        <sz val="10"/>
        <rFont val="Arial Narrow"/>
        <family val="2"/>
      </rPr>
      <t>Wrap in appropriate protective material and single wallboard flat sheet.</t>
    </r>
  </si>
  <si>
    <r>
      <t>·</t>
    </r>
    <r>
      <rPr>
        <sz val="7"/>
        <rFont val="Times New Roman"/>
        <family val="1"/>
      </rPr>
      <t xml:space="preserve">         </t>
    </r>
    <r>
      <rPr>
        <sz val="10"/>
        <rFont val="Arial Narrow"/>
        <family val="2"/>
      </rPr>
      <t>The crating of these items should not be included in the standard contract price as it will be for the officials own account.</t>
    </r>
  </si>
  <si>
    <t>1.21</t>
  </si>
  <si>
    <t>Tool, garage and other equipment</t>
  </si>
  <si>
    <r>
      <t>·</t>
    </r>
    <r>
      <rPr>
        <sz val="7"/>
        <rFont val="Times New Roman"/>
        <family val="1"/>
      </rPr>
      <t xml:space="preserve">         </t>
    </r>
    <r>
      <rPr>
        <sz val="10"/>
        <rFont val="Arial Narrow"/>
        <family val="2"/>
      </rPr>
      <t>Pack in cartons or group in bundles</t>
    </r>
  </si>
  <si>
    <t>1.22</t>
  </si>
  <si>
    <t>Garden / storeroom equipment/furniture, etc</t>
  </si>
  <si>
    <r>
      <t>·</t>
    </r>
    <r>
      <rPr>
        <sz val="7"/>
        <rFont val="Times New Roman"/>
        <family val="1"/>
      </rPr>
      <t xml:space="preserve">         </t>
    </r>
    <r>
      <rPr>
        <sz val="10"/>
        <rFont val="Arial Narrow"/>
        <family val="2"/>
      </rPr>
      <t>Pack in cartons</t>
    </r>
  </si>
  <si>
    <t>1.23</t>
  </si>
  <si>
    <t>Odds and ends</t>
  </si>
  <si>
    <t>2.</t>
  </si>
  <si>
    <t>Packing specification for household goods, personal effects and equipment for shipment abroad</t>
  </si>
  <si>
    <t>The Department reserves the right to carry out inspections on the premises of the Service Provider or on the premises of the official on transfer at any time in order to ascertain whether packing is done in accordance with the packing specifications.</t>
  </si>
  <si>
    <r>
      <t>Note</t>
    </r>
    <r>
      <rPr>
        <sz val="10"/>
        <rFont val="Arial Narrow"/>
        <family val="2"/>
      </rPr>
      <t>:  The Service Provider and/or Agent must ensure that all keys, screws, hinges and handles are clearly marked and securely placed for easy access and no loss.</t>
    </r>
  </si>
  <si>
    <t>2.1</t>
  </si>
  <si>
    <t>Wooden furniture</t>
  </si>
  <si>
    <r>
      <t>·</t>
    </r>
    <r>
      <rPr>
        <sz val="7"/>
        <rFont val="Times New Roman"/>
        <family val="1"/>
      </rPr>
      <t xml:space="preserve">         </t>
    </r>
    <r>
      <rPr>
        <sz val="10"/>
        <rFont val="Arial Narrow"/>
        <family val="2"/>
      </rPr>
      <t>Wrap in appropriate protective packing material.</t>
    </r>
  </si>
  <si>
    <r>
      <t>·</t>
    </r>
    <r>
      <rPr>
        <sz val="7"/>
        <rFont val="Times New Roman"/>
        <family val="1"/>
      </rPr>
      <t xml:space="preserve">         </t>
    </r>
    <r>
      <rPr>
        <sz val="10"/>
        <rFont val="Arial Narrow"/>
        <family val="2"/>
      </rPr>
      <t>Sides and corners of wooden furniture should be strengthened with an additional layer of cardboard – where appropriate/   necessary,   using single board flat sheet.</t>
    </r>
  </si>
  <si>
    <r>
      <t>·</t>
    </r>
    <r>
      <rPr>
        <sz val="7"/>
        <rFont val="Times New Roman"/>
        <family val="1"/>
      </rPr>
      <t xml:space="preserve">         </t>
    </r>
    <r>
      <rPr>
        <sz val="10"/>
        <rFont val="Arial Narrow"/>
        <family val="2"/>
      </rPr>
      <t>Movable part of furniture, e.g. drawers, should be fastened with twine, not adhesive tape, as it leaves glue mark/stains.</t>
    </r>
  </si>
  <si>
    <r>
      <t>·</t>
    </r>
    <r>
      <rPr>
        <sz val="7"/>
        <rFont val="Times New Roman"/>
        <family val="1"/>
      </rPr>
      <t xml:space="preserve">         </t>
    </r>
    <r>
      <rPr>
        <sz val="10"/>
        <rFont val="Arial Narrow"/>
        <family val="2"/>
      </rPr>
      <t>Wooden furniture with parts of glass should be labeled with “Fragile” stickers on wrapping.</t>
    </r>
  </si>
  <si>
    <r>
      <t>·</t>
    </r>
    <r>
      <rPr>
        <sz val="7"/>
        <rFont val="Times New Roman"/>
        <family val="1"/>
      </rPr>
      <t xml:space="preserve">         </t>
    </r>
    <r>
      <rPr>
        <sz val="10"/>
        <rFont val="Arial Narrow"/>
        <family val="2"/>
      </rPr>
      <t>Mirrors, glass panels for tables, wooden furniture with parts of glass and similar items should be protected with appropriate protective packing material.</t>
    </r>
  </si>
  <si>
    <t>2.2</t>
  </si>
  <si>
    <t>2.3</t>
  </si>
  <si>
    <t>2.4</t>
  </si>
  <si>
    <t>2.5</t>
  </si>
  <si>
    <t>2.6</t>
  </si>
  <si>
    <t>2.7</t>
  </si>
  <si>
    <t>2.8</t>
  </si>
  <si>
    <t>2.9</t>
  </si>
  <si>
    <t>2.10</t>
  </si>
  <si>
    <t>2.11</t>
  </si>
  <si>
    <t>2.12</t>
  </si>
  <si>
    <t>2.13</t>
  </si>
  <si>
    <t>2.14</t>
  </si>
  <si>
    <t>2.15</t>
  </si>
  <si>
    <t>2.16</t>
  </si>
  <si>
    <t>2.17</t>
  </si>
  <si>
    <t>2.18</t>
  </si>
  <si>
    <t>2.19</t>
  </si>
  <si>
    <t>2.20</t>
  </si>
  <si>
    <t>2.21</t>
  </si>
  <si>
    <t>2.22</t>
  </si>
  <si>
    <t>2.23</t>
  </si>
  <si>
    <t>2.24</t>
  </si>
  <si>
    <t>Marble and Granite</t>
  </si>
  <si>
    <t>Marble and granite, in pieces or slabs, in natural form or finished and polished as a finished product, do not constitute used household effects and may not be included in any consignment. Only marble and granite which is an integral part of a piece of furniture can be construed as used household effects and be appropriately wrapped or crated depending on the piece of furniture. Crating will not form part of this bid and will be for the officials own account.</t>
  </si>
  <si>
    <t>2.25</t>
  </si>
  <si>
    <t>Crating for vehicles only</t>
  </si>
  <si>
    <r>
      <t>·</t>
    </r>
    <r>
      <rPr>
        <sz val="7"/>
        <rFont val="Times New Roman"/>
        <family val="1"/>
      </rPr>
      <t xml:space="preserve">         </t>
    </r>
    <r>
      <rPr>
        <sz val="10"/>
        <rFont val="Arial Narrow"/>
        <family val="2"/>
      </rPr>
      <t>In general, there are usually two types of crates that are in use the open (or skeleton) crate and the fully sheeted crate, or packing case and must comply with the ISPN 15 qualification.</t>
    </r>
  </si>
  <si>
    <r>
      <t>·</t>
    </r>
    <r>
      <rPr>
        <sz val="7"/>
        <rFont val="Times New Roman"/>
        <family val="1"/>
      </rPr>
      <t xml:space="preserve">         </t>
    </r>
    <r>
      <rPr>
        <b/>
        <sz val="10"/>
        <rFont val="Arial Narrow"/>
        <family val="2"/>
      </rPr>
      <t>Please note</t>
    </r>
    <r>
      <rPr>
        <sz val="10"/>
        <rFont val="Arial Narrow"/>
        <family val="2"/>
      </rPr>
      <t xml:space="preserve"> that DIRCO may request that specified items be crated.</t>
    </r>
  </si>
  <si>
    <r>
      <t>·</t>
    </r>
    <r>
      <rPr>
        <sz val="7"/>
        <rFont val="Times New Roman"/>
        <family val="1"/>
      </rPr>
      <t xml:space="preserve">         </t>
    </r>
    <r>
      <rPr>
        <sz val="10"/>
        <rFont val="Arial Narrow"/>
        <family val="2"/>
      </rPr>
      <t xml:space="preserve">These charges will be invoiced in accordance with the bid prices </t>
    </r>
  </si>
  <si>
    <t>Storage specification for long-term storage of motor vehicles</t>
  </si>
  <si>
    <r>
      <t xml:space="preserve">The Service Provider’s </t>
    </r>
    <r>
      <rPr>
        <b/>
        <sz val="10"/>
        <color indexed="8"/>
        <rFont val="Arial Narrow"/>
        <family val="2"/>
      </rPr>
      <t>obligation</t>
    </r>
    <r>
      <rPr>
        <sz val="10"/>
        <color indexed="8"/>
        <rFont val="Arial Narrow"/>
        <family val="2"/>
      </rPr>
      <t xml:space="preserve"> is </t>
    </r>
    <r>
      <rPr>
        <b/>
        <sz val="10"/>
        <color indexed="8"/>
        <rFont val="Arial Narrow"/>
        <family val="2"/>
      </rPr>
      <t>ONLY</t>
    </r>
    <r>
      <rPr>
        <sz val="10"/>
        <color indexed="8"/>
        <rFont val="Arial Narrow"/>
        <family val="2"/>
      </rPr>
      <t xml:space="preserve"> to provide </t>
    </r>
    <r>
      <rPr>
        <b/>
        <sz val="10"/>
        <color indexed="8"/>
        <rFont val="Arial Narrow"/>
        <family val="2"/>
      </rPr>
      <t>storage</t>
    </r>
    <r>
      <rPr>
        <sz val="10"/>
        <color indexed="8"/>
        <rFont val="Arial Narrow"/>
        <family val="2"/>
      </rPr>
      <t xml:space="preserve"> for motor vehicles and supplementary motor units. It does NOT assume responsibility for the preparation /disconnection of battery [ies]/ removal or infusion of fuel/reconnection of battery[ies] in respect of any vehicle entrusted to them for the said duration of storage. </t>
    </r>
  </si>
  <si>
    <r>
      <t xml:space="preserve">NOTE: </t>
    </r>
    <r>
      <rPr>
        <b/>
        <i/>
        <sz val="10"/>
        <color indexed="8"/>
        <rFont val="Arial Narrow"/>
        <family val="2"/>
      </rPr>
      <t>The disconnection of the primary battery could damage the electronics of certain vehicles. It is therefore important for the Service Provider to discuss this with client and get his/her written formal approval to proceed with the process of disconnecting / reconnecting the battery through the appropriate vehicle dealer for the account of the vehicle owner.</t>
    </r>
  </si>
  <si>
    <t xml:space="preserve">The Department may be billed with a once-off charge to prepare the vehicle prior to collection [i.e. a valet service to the interior and exterior of vehicle], after an official’s term of duty has expired,  or should an official remove the vehicle permanently from storage before the end of his/her term of duty. </t>
  </si>
  <si>
    <r>
      <t xml:space="preserve">An official will be liable for any handling fees should the vehicle be temporarily removed from storage at any time in between.  It is the responsibility of the official to deliver or to collect the vehicle during normal office hours. </t>
    </r>
    <r>
      <rPr>
        <b/>
        <i/>
        <sz val="10"/>
        <color indexed="8"/>
        <rFont val="Arial Narrow"/>
        <family val="2"/>
      </rPr>
      <t>Where the official wishes to deliver or collect his/her vehicle, 48 hours advance notification will be required</t>
    </r>
    <r>
      <rPr>
        <sz val="10"/>
        <color indexed="8"/>
        <rFont val="Arial Narrow"/>
        <family val="2"/>
      </rPr>
      <t>.</t>
    </r>
  </si>
  <si>
    <r>
      <t xml:space="preserve">The Service Provider shall provide a transport service to an official, only on the initial transfer to and from abroad, once his/her motor vehicle has been delivered into storage. The said Transport shall be from the Storage warehouse to the official’s Head office, or residence, within office hours, limited to the contractual radius of 100km, </t>
    </r>
    <r>
      <rPr>
        <u/>
        <sz val="10"/>
        <color indexed="8"/>
        <rFont val="Arial Narrow"/>
        <family val="2"/>
      </rPr>
      <t>at no additional cost</t>
    </r>
    <r>
      <rPr>
        <sz val="10"/>
        <color indexed="8"/>
        <rFont val="Arial Narrow"/>
        <family val="2"/>
      </rPr>
      <t>.</t>
    </r>
  </si>
  <si>
    <r>
      <t xml:space="preserve">The Department ONLY pays for the storage of </t>
    </r>
    <r>
      <rPr>
        <b/>
        <sz val="10"/>
        <rFont val="Arial Narrow"/>
        <family val="2"/>
      </rPr>
      <t xml:space="preserve">maximum two motor vehicle(s) </t>
    </r>
    <r>
      <rPr>
        <sz val="10"/>
        <rFont val="Arial Narrow"/>
        <family val="2"/>
      </rPr>
      <t>[inclusive of a motorcycle/motorbike].</t>
    </r>
  </si>
  <si>
    <t>Each vehicle shall physically be checked upon receipt in the presence of the owner and a condition report should be prepared. The condition report shall also include the kilometers of the motor vehicle as well as list of all the ancillary accessories/ contents.</t>
  </si>
  <si>
    <t>The vehicle shall then be placed into storage. The vehicle shall be preferably placed on ramp / stacking device or where there is none on blocks/trestles.</t>
  </si>
  <si>
    <t>In addition auxiliary towable vehicles may also be stored at Departmental expense (A separate order form must be issued).</t>
  </si>
  <si>
    <t>4.</t>
  </si>
  <si>
    <t>Packing specification for the shipment of a vehicle</t>
  </si>
  <si>
    <t>The Department pays for the shipment and insurance of only one vehicle.</t>
  </si>
  <si>
    <t>Should additional packing space be required to accommodate an official’s entire shipment, the Service Provider shall build a wooden structure over the vehicle at state expense. This is to be invoiced separately.</t>
  </si>
  <si>
    <t>The Service Provider has to check each vehicle, etc. upon receipt in the presence of the owner and a condition report should be prepared and signed by both parties. The condition report should also include the kilometers/mileage of the motor vehicle.</t>
  </si>
  <si>
    <t>NOTE: The disconnection of the primary battery could damage the electronics of certain vehicles. It is therefore important for the Service Provider to discuss this with client and get his/her written formal approval to proceed with the process of disconnecting / reconnecting the battery through the appropriate vehicle dealer for the account of the vehicle owner.</t>
  </si>
  <si>
    <t>Any additional measures may be taken by an official, but should be arranged and paid for by the official.</t>
  </si>
  <si>
    <t xml:space="preserve">To prevent damage in transit, it is a requirement that solid wooden structures, using solid timber, excluding any off-cuts, are constructed over the vehicle. The entire width of the container shall be used when constructing such wooden structure and particular attention shall be given to the distance between the legs supporting the roof, boot and bonnet decks and horizontal beams. The proper chocking of wheels is essential.  </t>
  </si>
  <si>
    <t>ANNEXURE B - SBD 3.1</t>
  </si>
  <si>
    <t>A.P. Møller-Maersk (including Maersk Line, Hamburg Sud, Safmarine, Seago, SeaLand)</t>
  </si>
  <si>
    <t>China COSCO Shipping Corporation Ltd. (COSCO)</t>
  </si>
  <si>
    <t>CMA CGM Group (including ANL, APL, MacAndrews, U.S. Lines)</t>
  </si>
  <si>
    <t>Crowley Maritime Corporation</t>
  </si>
  <si>
    <t>Evergreen Marine Corporation</t>
  </si>
  <si>
    <t>Hapag-Lloyd Container Line (including CSAV and UASC)</t>
  </si>
  <si>
    <t>Hyundai Merchant Marine Company</t>
  </si>
  <si>
    <t>Independent Container Line (ICL)</t>
  </si>
  <si>
    <t>Kawasaki Kisen Kaisha Ltd. (K-Line)</t>
  </si>
  <si>
    <t>Mediterranean Shipping Company (MSC)</t>
  </si>
  <si>
    <t>Mitsui O.S.K. Lines Ltd.</t>
  </si>
  <si>
    <t>NYK Line (NYK)</t>
  </si>
  <si>
    <t>Ocean Network Express (ONE)</t>
  </si>
  <si>
    <t>Orient Overseas Container Line (OOCL)</t>
  </si>
  <si>
    <t>TOTE, Inc.</t>
  </si>
  <si>
    <t>Wan Hai Lines Ltd.</t>
  </si>
  <si>
    <t xml:space="preserve">Wallenius Wilhelmsen </t>
  </si>
  <si>
    <t>Yang Ming Marine Transport Corporation</t>
  </si>
  <si>
    <t>Zim Integrated Shipping Services, Ltd.</t>
  </si>
  <si>
    <t>Signature</t>
  </si>
  <si>
    <t>Date</t>
  </si>
  <si>
    <r>
      <t>Door-to-door shipment</t>
    </r>
    <r>
      <rPr>
        <sz val="9"/>
        <color indexed="8"/>
        <rFont val="Arial"/>
        <family val="2"/>
      </rPr>
      <t xml:space="preserve"> </t>
    </r>
    <r>
      <rPr>
        <b/>
        <sz val="9"/>
        <color indexed="8"/>
        <rFont val="Arial"/>
        <family val="2"/>
      </rPr>
      <t>includes</t>
    </r>
    <r>
      <rPr>
        <sz val="9"/>
        <color indexed="8"/>
        <rFont val="Arial"/>
        <family val="2"/>
      </rPr>
      <t xml:space="preserve"> all costs in respect of the following: Full export packing and wrapping at residence, transport to warehouse and port, all export/import documentation (agent fees for obtaining stamps &amp; exemptions etc.), freight cost to destination, customs clearance at destination, SOLAS fees, single delivery at destination, complete unwrapping and unpacking, single removal of debris and boxes and return of container, first 10 days inbond storage/ warehouse handling, wooden structure for motor vehicle,</t>
    </r>
    <r>
      <rPr>
        <b/>
        <sz val="9"/>
        <color indexed="8"/>
        <rFont val="Arial"/>
        <family val="2"/>
      </rPr>
      <t xml:space="preserve"> but excludes</t>
    </r>
    <r>
      <rPr>
        <sz val="9"/>
        <color indexed="8"/>
        <rFont val="Arial"/>
        <family val="2"/>
      </rPr>
      <t xml:space="preserve"> the following costs:  Duties and taxes, quarantine/ customs inspection, ad-valorem, wharfage, marine insurance, storage/warehouse handling, special assembling of modular furniture/equipment, demurrage, inbond storage/ warehouse handling (except first 10 days), as well as outside lift and/or shuttle van due to location of property.</t>
    </r>
  </si>
  <si>
    <r>
      <t>Door-to-door shipment</t>
    </r>
    <r>
      <rPr>
        <sz val="10"/>
        <rFont val="Arial"/>
        <family val="2"/>
      </rPr>
      <t xml:space="preserve"> </t>
    </r>
    <r>
      <rPr>
        <b/>
        <sz val="10"/>
        <rFont val="Arial"/>
        <family val="2"/>
      </rPr>
      <t>includes</t>
    </r>
    <r>
      <rPr>
        <sz val="10"/>
        <rFont val="Arial"/>
        <family val="2"/>
      </rPr>
      <t xml:space="preserve"> all costs in respect of the following:  Full export packing and wrapping at residence, transport to warehouse and port, all export/import documentation (agent fees for obtaining stamps &amp; exemptions etc.), freight cost to destination, customs clearance at destination, single delivery at destination, first 10 days of inbond storage/warehouse handling, as well as break bulk fees, etc.,</t>
    </r>
    <r>
      <rPr>
        <b/>
        <sz val="10"/>
        <rFont val="Arial"/>
        <family val="2"/>
      </rPr>
      <t xml:space="preserve"> but excludes the following costs</t>
    </r>
    <r>
      <rPr>
        <sz val="10"/>
        <rFont val="Arial"/>
        <family val="2"/>
      </rPr>
      <t>:  Duties and taxes, quarantine/customs inspection, Cargo dues, insurance, storage/ warehouse handling, inbond storage/warehouse handling (except first 10 days).</t>
    </r>
  </si>
  <si>
    <r>
      <t>Door-to-door shipment</t>
    </r>
    <r>
      <rPr>
        <sz val="9"/>
        <color indexed="8"/>
        <rFont val="Arial"/>
        <family val="2"/>
      </rPr>
      <t xml:space="preserve"> </t>
    </r>
    <r>
      <rPr>
        <b/>
        <sz val="9"/>
        <color indexed="8"/>
        <rFont val="Arial"/>
        <family val="2"/>
      </rPr>
      <t>includes</t>
    </r>
    <r>
      <rPr>
        <sz val="9"/>
        <color indexed="8"/>
        <rFont val="Arial"/>
        <family val="2"/>
      </rPr>
      <t xml:space="preserve"> all costs in respect of the following:  Full export packing and wrapping at residence, transport to warehouse and port, all export/import documentation (agent fees for obtaining stamps &amp; exemptions etc.), freight cost to destination, customs clearance at destination, SOLAS fees, single delivery at destination, complete unwrapping and unpacking, single removal of debris and boxes and return of container, first 10 days inbond storage/ warehouse handling, wooden structure for motor vehicle,</t>
    </r>
    <r>
      <rPr>
        <b/>
        <sz val="9"/>
        <color indexed="8"/>
        <rFont val="Arial"/>
        <family val="2"/>
      </rPr>
      <t xml:space="preserve"> but excludes the following costs</t>
    </r>
    <r>
      <rPr>
        <sz val="9"/>
        <color indexed="8"/>
        <rFont val="Arial"/>
        <family val="2"/>
      </rPr>
      <t>: Duties and taxes, quarantine/ customs inspection, ad-valorem, cargo dues, marine insurance, storage/  warehouse handling, special assembling of modular furniture/equipment, demurrage, inbond storage/ warehouse handling (except first 10 days), as well as outside lift and/or shuttle van due to location of property.</t>
    </r>
  </si>
  <si>
    <r>
      <t>Door-to-door shipment</t>
    </r>
    <r>
      <rPr>
        <sz val="9"/>
        <rFont val="Arial"/>
        <family val="2"/>
      </rPr>
      <t xml:space="preserve"> </t>
    </r>
    <r>
      <rPr>
        <b/>
        <sz val="9"/>
        <rFont val="Arial"/>
        <family val="2"/>
      </rPr>
      <t>includes</t>
    </r>
    <r>
      <rPr>
        <sz val="9"/>
        <rFont val="Arial"/>
        <family val="2"/>
      </rPr>
      <t xml:space="preserve"> all costs in respect of the following:  
Full export packing and wrapping at residence, transport to warehouse and airport, all export documentation, freight cost to destination, customs clearance at destination, single delivery at destination (agent fees for obtaining stamps &amp; exemptions etc.), first 10 days inbond storage/ warehouse handling, </t>
    </r>
    <r>
      <rPr>
        <b/>
        <sz val="9"/>
        <rFont val="Arial"/>
        <family val="2"/>
      </rPr>
      <t>but excludes</t>
    </r>
    <r>
      <rPr>
        <sz val="9"/>
        <rFont val="Arial"/>
        <family val="2"/>
      </rPr>
      <t xml:space="preserve"> the following costs:  Duties and taxes, quarantine/ customs inspection, ad-velorem, storage/warehouse handling, in-bond storage - except first 10 days.</t>
    </r>
  </si>
  <si>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</si>
  <si>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 xml:space="preserve">Print name of signatory: ……………………………………………………………………………. </t>
  </si>
  <si>
    <t xml:space="preserve">Designation: ………………………………………………………………………………………….  </t>
  </si>
  <si>
    <t>Tel No: ……………………………………….</t>
  </si>
  <si>
    <t>Fax No: ……………………………………….</t>
  </si>
  <si>
    <t>Cell No: ……………………………………….</t>
  </si>
  <si>
    <t>Email:………………………………………….</t>
  </si>
  <si>
    <r>
      <t xml:space="preserve">We undertake to hold this offer open for acceptance for a period of </t>
    </r>
    <r>
      <rPr>
        <b/>
        <sz val="10"/>
        <rFont val="Arial"/>
        <family val="2"/>
      </rPr>
      <t>120 days</t>
    </r>
    <r>
      <rPr>
        <sz val="10"/>
        <rFont val="Arial"/>
        <family val="2"/>
      </rPr>
      <t xml:space="preserve"> from the date of submission of offers. We further undertake that upon final acceptance of our offer, we will commence with the provision of service when required to do so by the Department Of International Relations and Cooperation.</t>
    </r>
  </si>
  <si>
    <t xml:space="preserve">FOR AND ON BEHALF OF: </t>
  </si>
  <si>
    <r>
      <t xml:space="preserve">By signing below, I hereby acknowledge that I have completely read and fully understand the list of shipping lines accredited to the World Shipping Council. I understand and agree that </t>
    </r>
    <r>
      <rPr>
        <b/>
        <sz val="10"/>
        <rFont val="Arial"/>
        <family val="2"/>
      </rPr>
      <t>NO</t>
    </r>
    <r>
      <rPr>
        <sz val="10"/>
        <rFont val="Arial"/>
        <family val="2"/>
      </rPr>
      <t xml:space="preserve"> other shipping service that does not meet the minimum statutory requirements of the World Shipping Council will be utilised for any shipments which may be required by DIRCO in terms of this bid. </t>
    </r>
  </si>
  <si>
    <r>
      <t>We understand that Department of International Relations and Copoperation</t>
    </r>
    <r>
      <rPr>
        <sz val="11"/>
        <color theme="1"/>
        <rFont val="Calibri"/>
        <family val="2"/>
        <scheme val="minor"/>
      </rPr>
      <t xml:space="preserve"> are</t>
    </r>
    <r>
      <rPr>
        <sz val="10"/>
        <color theme="1"/>
        <rFont val="Calibri"/>
        <family val="2"/>
        <scheme val="minor"/>
      </rPr>
      <t xml:space="preserve"> </t>
    </r>
    <r>
      <rPr>
        <sz val="10"/>
        <color theme="1"/>
        <rFont val="Arial"/>
        <family val="2"/>
      </rPr>
      <t xml:space="preserve">not bound to accept the lowest or any offer and that we must bear all costs which we have incurred in connection with preparing and submitting this </t>
    </r>
    <r>
      <rPr>
        <sz val="11"/>
        <color theme="1"/>
        <rFont val="Arial"/>
        <family val="2"/>
      </rPr>
      <t>bid.</t>
    </r>
  </si>
  <si>
    <t>BIDDER NAME(S)………………………………………………………………BID NUMBER: DIRCO 03/2019/20</t>
  </si>
  <si>
    <t>BIDDER NAME(S)………………………………………………………………………BID NUMBER: DIRCO 03/2019/20</t>
  </si>
  <si>
    <t xml:space="preserve">NAME OF BIDDER(S):………………………………………………………..BID NUMBER: DIRCO 03/2019/20                                                                                   </t>
  </si>
  <si>
    <t>CLOSING TIME: 11H00.……………………………………………………..CLOSING DATE: 21 AUGUST 2019</t>
  </si>
  <si>
    <t>CLOSING TIME: 11H00………………………………………………………CLOS DATE: 21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</si>
</sst>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quot;\ #,##0.00"/>
    <numFmt numFmtId="165" formatCode="[$R-1C09]\ #,##0.00"/>
    <numFmt numFmtId="166" formatCode="[$R-436]\ #,##0.00"/>
    <numFmt numFmtId="167" formatCode="[$R-1C09]#,##0.00"/>
    <numFmt numFmtId="168" formatCode="&quot;R&quot;\ #,##0"/>
  </numFmts>
  <fonts count="59" x14ac:knownFonts="1">
    <font>
      <sz val="11"/>
      <color theme="1"/>
      <name val="Calibri"/>
      <family val="2"/>
      <scheme val="minor"/>
    </font>
    <font>
      <sz val="11"/>
      <color rgb="FFFF0000"/>
      <name val="Calibri"/>
      <family val="2"/>
      <scheme val="minor"/>
    </font>
    <font>
      <b/>
      <sz val="11"/>
      <color theme="1"/>
      <name val="Calibri"/>
      <family val="2"/>
      <scheme val="minor"/>
    </font>
    <font>
      <b/>
      <sz val="14"/>
      <name val="Arial"/>
      <family val="2"/>
    </font>
    <font>
      <sz val="14"/>
      <name val="Arial"/>
      <family val="2"/>
    </font>
    <font>
      <b/>
      <sz val="12"/>
      <name val="Arial"/>
      <family val="2"/>
    </font>
    <font>
      <sz val="11"/>
      <name val="Arial"/>
      <family val="2"/>
    </font>
    <font>
      <b/>
      <sz val="11"/>
      <name val="Arial"/>
      <family val="2"/>
    </font>
    <font>
      <b/>
      <sz val="10"/>
      <name val="Arial"/>
      <family val="2"/>
    </font>
    <font>
      <sz val="10"/>
      <name val="Arial"/>
      <family val="2"/>
    </font>
    <font>
      <sz val="10"/>
      <name val="Arial"/>
    </font>
    <font>
      <b/>
      <u/>
      <sz val="12"/>
      <name val="Arial"/>
      <family val="2"/>
    </font>
    <font>
      <b/>
      <sz val="9"/>
      <name val="Arial"/>
      <family val="2"/>
    </font>
    <font>
      <b/>
      <sz val="9"/>
      <color theme="1"/>
      <name val="Arial"/>
      <family val="2"/>
    </font>
    <font>
      <sz val="9"/>
      <color indexed="8"/>
      <name val="Arial"/>
      <family val="2"/>
    </font>
    <font>
      <b/>
      <sz val="9"/>
      <color indexed="8"/>
      <name val="Arial"/>
      <family val="2"/>
    </font>
    <font>
      <b/>
      <i/>
      <sz val="9"/>
      <name val="Arial"/>
      <family val="2"/>
    </font>
    <font>
      <b/>
      <sz val="8"/>
      <name val="Arial"/>
      <family val="2"/>
    </font>
    <font>
      <b/>
      <sz val="8"/>
      <color theme="1"/>
      <name val="Arial"/>
      <family val="2"/>
    </font>
    <font>
      <b/>
      <sz val="8"/>
      <color indexed="8"/>
      <name val="Arial"/>
      <family val="2"/>
    </font>
    <font>
      <b/>
      <i/>
      <sz val="8"/>
      <color indexed="8"/>
      <name val="Arial"/>
      <family val="2"/>
    </font>
    <font>
      <b/>
      <i/>
      <sz val="8"/>
      <name val="Arial"/>
      <family val="2"/>
    </font>
    <font>
      <sz val="10"/>
      <color theme="1"/>
      <name val="Arial"/>
      <family val="2"/>
    </font>
    <font>
      <sz val="9"/>
      <name val="Arial"/>
      <family val="2"/>
    </font>
    <font>
      <sz val="8"/>
      <name val="Arial"/>
      <family val="2"/>
    </font>
    <font>
      <i/>
      <sz val="10"/>
      <color theme="1"/>
      <name val="Arial"/>
      <family val="2"/>
    </font>
    <font>
      <sz val="10"/>
      <color rgb="FFFF0000"/>
      <name val="Arial"/>
      <family val="2"/>
    </font>
    <font>
      <sz val="8"/>
      <color theme="1"/>
      <name val="Arial"/>
      <family val="2"/>
    </font>
    <font>
      <b/>
      <sz val="11"/>
      <color rgb="FFFF0000"/>
      <name val="Calibri"/>
      <family val="2"/>
      <scheme val="minor"/>
    </font>
    <font>
      <b/>
      <u/>
      <sz val="10"/>
      <name val="Arial"/>
      <family val="2"/>
    </font>
    <font>
      <b/>
      <sz val="12"/>
      <color rgb="FFFF0000"/>
      <name val="Arial"/>
      <family val="2"/>
    </font>
    <font>
      <sz val="12"/>
      <color rgb="FFFF0000"/>
      <name val="Arial"/>
      <family val="2"/>
    </font>
    <font>
      <b/>
      <sz val="14"/>
      <color rgb="FFFF0000"/>
      <name val="Arial"/>
      <family val="2"/>
    </font>
    <font>
      <sz val="12"/>
      <name val="Arial"/>
      <family val="2"/>
    </font>
    <font>
      <b/>
      <sz val="16"/>
      <name val="Arial"/>
      <family val="2"/>
    </font>
    <font>
      <b/>
      <u/>
      <sz val="9"/>
      <name val="Arial"/>
      <family val="2"/>
    </font>
    <font>
      <u/>
      <sz val="8"/>
      <name val="Arial"/>
      <family val="2"/>
    </font>
    <font>
      <b/>
      <u/>
      <sz val="14"/>
      <name val="Arial"/>
      <family val="2"/>
    </font>
    <font>
      <b/>
      <sz val="14"/>
      <color theme="1"/>
      <name val="Calibri"/>
      <family val="2"/>
      <scheme val="minor"/>
    </font>
    <font>
      <b/>
      <u/>
      <sz val="16"/>
      <name val="Arial Narrow"/>
      <family val="2"/>
    </font>
    <font>
      <b/>
      <sz val="10"/>
      <name val="Arial Narrow"/>
      <family val="2"/>
    </font>
    <font>
      <b/>
      <u/>
      <sz val="12"/>
      <name val="Arial Narrow"/>
      <family val="2"/>
    </font>
    <font>
      <sz val="10"/>
      <name val="Arial Narrow"/>
      <family val="2"/>
    </font>
    <font>
      <sz val="10"/>
      <name val="Symbol"/>
      <family val="1"/>
      <charset val="2"/>
    </font>
    <font>
      <sz val="7"/>
      <name val="Times New Roman"/>
      <family val="1"/>
    </font>
    <font>
      <i/>
      <sz val="10"/>
      <name val="Arial Narrow"/>
      <family val="2"/>
    </font>
    <font>
      <b/>
      <u/>
      <sz val="10"/>
      <name val="Arial Narrow"/>
      <family val="2"/>
    </font>
    <font>
      <u/>
      <sz val="10"/>
      <name val="Arial Narrow"/>
      <family val="2"/>
    </font>
    <font>
      <sz val="11"/>
      <name val="Calibri"/>
      <family val="2"/>
      <scheme val="minor"/>
    </font>
    <font>
      <sz val="10"/>
      <color rgb="FF000000"/>
      <name val="Arial Narrow"/>
      <family val="2"/>
    </font>
    <font>
      <b/>
      <sz val="10"/>
      <color indexed="8"/>
      <name val="Arial Narrow"/>
      <family val="2"/>
    </font>
    <font>
      <sz val="10"/>
      <color indexed="8"/>
      <name val="Arial Narrow"/>
      <family val="2"/>
    </font>
    <font>
      <b/>
      <sz val="10"/>
      <color rgb="FF000000"/>
      <name val="Arial Narrow"/>
      <family val="2"/>
    </font>
    <font>
      <b/>
      <i/>
      <sz val="10"/>
      <color indexed="8"/>
      <name val="Arial Narrow"/>
      <family val="2"/>
    </font>
    <font>
      <u/>
      <sz val="10"/>
      <color indexed="8"/>
      <name val="Arial Narrow"/>
      <family val="2"/>
    </font>
    <font>
      <b/>
      <i/>
      <sz val="10"/>
      <color rgb="FF000000"/>
      <name val="Arial Narrow"/>
      <family val="2"/>
    </font>
    <font>
      <b/>
      <sz val="10"/>
      <color theme="0" tint="-0.249977111117893"/>
      <name val="Arial"/>
      <family val="2"/>
    </font>
    <font>
      <sz val="10"/>
      <color theme="1"/>
      <name val="Calibri"/>
      <family val="2"/>
      <scheme val="minor"/>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523">
    <xf numFmtId="0" fontId="0" fillId="0" borderId="0" xfId="0"/>
    <xf numFmtId="0" fontId="6" fillId="0" borderId="0" xfId="0" applyFont="1" applyAlignment="1">
      <alignment horizontal="left"/>
    </xf>
    <xf numFmtId="0" fontId="6" fillId="0" borderId="0" xfId="0" applyFont="1"/>
    <xf numFmtId="0" fontId="9" fillId="0" borderId="0" xfId="0" applyFont="1"/>
    <xf numFmtId="0" fontId="10" fillId="0" borderId="0" xfId="0" applyFont="1" applyFill="1" applyBorder="1"/>
    <xf numFmtId="0" fontId="6" fillId="0" borderId="0" xfId="0" applyFont="1" applyFill="1" applyBorder="1" applyAlignment="1">
      <alignment horizontal="left" vertical="top"/>
    </xf>
    <xf numFmtId="0" fontId="10" fillId="0" borderId="0" xfId="0" applyFont="1" applyFill="1" applyBorder="1" applyAlignment="1">
      <alignment vertical="top"/>
    </xf>
    <xf numFmtId="0" fontId="6"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6" fillId="0" borderId="0" xfId="0" applyFont="1" applyFill="1" applyBorder="1"/>
    <xf numFmtId="0" fontId="7" fillId="0" borderId="0" xfId="0" applyFont="1" applyFill="1" applyBorder="1"/>
    <xf numFmtId="0" fontId="9" fillId="0" borderId="0" xfId="0" applyFont="1" applyFill="1" applyBorder="1"/>
    <xf numFmtId="0" fontId="7" fillId="0" borderId="0" xfId="0" applyFont="1" applyFill="1" applyBorder="1" applyAlignment="1"/>
    <xf numFmtId="0" fontId="8" fillId="0" borderId="0" xfId="0" applyFont="1" applyFill="1" applyBorder="1" applyAlignment="1"/>
    <xf numFmtId="0" fontId="8" fillId="0" borderId="0" xfId="0" applyFont="1" applyBorder="1" applyProtection="1">
      <protection locked="0"/>
    </xf>
    <xf numFmtId="0" fontId="8" fillId="0" borderId="5" xfId="0" applyFont="1" applyBorder="1" applyProtection="1">
      <protection locked="0"/>
    </xf>
    <xf numFmtId="0" fontId="17" fillId="3" borderId="10" xfId="0" applyFont="1" applyFill="1" applyBorder="1" applyAlignment="1">
      <alignment horizontal="center" vertical="center"/>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2" xfId="0" applyFont="1" applyFill="1" applyBorder="1" applyAlignment="1" applyProtection="1">
      <alignment horizontal="center" vertical="center" wrapText="1"/>
      <protection hidden="1"/>
    </xf>
    <xf numFmtId="0" fontId="0" fillId="0" borderId="13" xfId="0" applyBorder="1"/>
    <xf numFmtId="0" fontId="22" fillId="0" borderId="14" xfId="0" applyFont="1" applyBorder="1"/>
    <xf numFmtId="0" fontId="23" fillId="3" borderId="15" xfId="0" applyFont="1" applyFill="1" applyBorder="1" applyAlignment="1">
      <alignment horizontal="center"/>
    </xf>
    <xf numFmtId="0" fontId="24" fillId="3" borderId="15" xfId="0" applyFont="1" applyFill="1" applyBorder="1" applyAlignment="1" applyProtection="1">
      <alignment horizontal="center"/>
      <protection hidden="1"/>
    </xf>
    <xf numFmtId="0" fontId="24" fillId="3" borderId="16" xfId="0" applyFont="1" applyFill="1" applyBorder="1" applyAlignment="1" applyProtection="1">
      <alignment horizontal="center"/>
      <protection hidden="1"/>
    </xf>
    <xf numFmtId="0" fontId="22" fillId="0" borderId="9" xfId="0" applyFont="1" applyBorder="1"/>
    <xf numFmtId="0" fontId="22" fillId="0" borderId="9" xfId="0" applyFont="1" applyBorder="1" applyAlignment="1" applyProtection="1">
      <alignment horizontal="center"/>
      <protection locked="0"/>
    </xf>
    <xf numFmtId="3" fontId="22" fillId="0" borderId="9" xfId="0" applyNumberFormat="1" applyFont="1" applyBorder="1" applyProtection="1">
      <protection locked="0"/>
    </xf>
    <xf numFmtId="3" fontId="9" fillId="3" borderId="9" xfId="0" applyNumberFormat="1" applyFont="1" applyFill="1" applyBorder="1" applyProtection="1">
      <protection hidden="1"/>
    </xf>
    <xf numFmtId="0" fontId="2" fillId="0" borderId="9" xfId="0" applyNumberFormat="1" applyFont="1" applyBorder="1"/>
    <xf numFmtId="3" fontId="0" fillId="3" borderId="9" xfId="0" applyNumberFormat="1" applyFill="1" applyBorder="1" applyProtection="1">
      <protection hidden="1"/>
    </xf>
    <xf numFmtId="0" fontId="25" fillId="0" borderId="9" xfId="0" applyFont="1" applyBorder="1"/>
    <xf numFmtId="3" fontId="0" fillId="0" borderId="9" xfId="0" applyNumberFormat="1" applyBorder="1" applyProtection="1">
      <protection locked="0"/>
    </xf>
    <xf numFmtId="0" fontId="0" fillId="0" borderId="9" xfId="0" applyBorder="1"/>
    <xf numFmtId="0" fontId="9" fillId="0" borderId="9" xfId="0" applyFont="1" applyBorder="1"/>
    <xf numFmtId="3" fontId="22" fillId="0" borderId="9" xfId="0" applyNumberFormat="1" applyFont="1" applyFill="1" applyBorder="1" applyProtection="1">
      <protection locked="0"/>
    </xf>
    <xf numFmtId="0" fontId="27" fillId="0" borderId="9" xfId="0" applyFont="1" applyBorder="1" applyAlignment="1" applyProtection="1">
      <alignment horizontal="center"/>
      <protection locked="0"/>
    </xf>
    <xf numFmtId="0" fontId="22" fillId="0" borderId="9" xfId="0" applyFont="1" applyFill="1" applyBorder="1" applyAlignment="1" applyProtection="1">
      <alignment horizontal="center"/>
      <protection locked="0"/>
    </xf>
    <xf numFmtId="0" fontId="22" fillId="0" borderId="3" xfId="0" applyFont="1" applyBorder="1" applyAlignment="1" applyProtection="1">
      <alignment horizontal="center"/>
      <protection locked="0"/>
    </xf>
    <xf numFmtId="0" fontId="0" fillId="0" borderId="12" xfId="0" applyBorder="1"/>
    <xf numFmtId="0" fontId="25" fillId="0" borderId="9" xfId="0" applyFont="1" applyFill="1" applyBorder="1"/>
    <xf numFmtId="0" fontId="28" fillId="0" borderId="9" xfId="0" applyNumberFormat="1" applyFont="1" applyFill="1" applyBorder="1"/>
    <xf numFmtId="0" fontId="25" fillId="0" borderId="16" xfId="0" applyFont="1" applyBorder="1"/>
    <xf numFmtId="0" fontId="22" fillId="0" borderId="16" xfId="0" applyFont="1" applyBorder="1" applyAlignment="1" applyProtection="1">
      <alignment horizontal="center"/>
      <protection locked="0"/>
    </xf>
    <xf numFmtId="3" fontId="0" fillId="0" borderId="16" xfId="0" applyNumberFormat="1" applyBorder="1" applyProtection="1">
      <protection locked="0"/>
    </xf>
    <xf numFmtId="3" fontId="9" fillId="3" borderId="16" xfId="0" applyNumberFormat="1" applyFont="1" applyFill="1" applyBorder="1" applyProtection="1">
      <protection hidden="1"/>
    </xf>
    <xf numFmtId="3" fontId="0" fillId="3" borderId="16" xfId="0" applyNumberFormat="1" applyFill="1" applyBorder="1" applyProtection="1">
      <protection hidden="1"/>
    </xf>
    <xf numFmtId="0" fontId="22" fillId="0" borderId="0" xfId="0" applyFont="1"/>
    <xf numFmtId="0" fontId="8" fillId="0" borderId="0" xfId="0" applyFont="1" applyProtection="1">
      <protection locked="0"/>
    </xf>
    <xf numFmtId="0" fontId="17" fillId="0" borderId="9" xfId="0" applyFont="1" applyBorder="1" applyAlignment="1">
      <alignment vertic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9" xfId="0" applyFont="1" applyFill="1" applyBorder="1" applyAlignment="1" applyProtection="1">
      <alignment horizontal="center" vertical="center" wrapText="1"/>
      <protection hidden="1"/>
    </xf>
    <xf numFmtId="0" fontId="24" fillId="0" borderId="0" xfId="0" applyFont="1"/>
    <xf numFmtId="0" fontId="17" fillId="3" borderId="8" xfId="0" applyFont="1" applyFill="1" applyBorder="1" applyAlignment="1">
      <alignment horizontal="center"/>
    </xf>
    <xf numFmtId="0" fontId="22" fillId="0" borderId="12" xfId="0" applyFont="1" applyBorder="1"/>
    <xf numFmtId="3" fontId="9" fillId="0" borderId="12" xfId="0" applyNumberFormat="1" applyFont="1" applyBorder="1" applyProtection="1">
      <protection locked="0"/>
    </xf>
    <xf numFmtId="3" fontId="9" fillId="0" borderId="9" xfId="0" applyNumberFormat="1" applyFont="1" applyBorder="1" applyProtection="1">
      <protection locked="0"/>
    </xf>
    <xf numFmtId="0" fontId="22" fillId="0" borderId="16" xfId="0" applyFont="1" applyBorder="1"/>
    <xf numFmtId="0" fontId="12" fillId="3" borderId="10" xfId="0" applyFont="1" applyFill="1" applyBorder="1" applyAlignment="1">
      <alignment horizontal="center" vertical="center"/>
    </xf>
    <xf numFmtId="0" fontId="17" fillId="3" borderId="11" xfId="0" applyFont="1" applyFill="1" applyBorder="1" applyAlignment="1">
      <alignment horizontal="center" vertical="center" wrapText="1"/>
    </xf>
    <xf numFmtId="0" fontId="12" fillId="3" borderId="12" xfId="0" applyFont="1" applyFill="1" applyBorder="1" applyAlignment="1" applyProtection="1">
      <alignment horizontal="center" vertical="center" wrapText="1"/>
      <protection hidden="1"/>
    </xf>
    <xf numFmtId="0" fontId="0" fillId="0" borderId="14" xfId="0" applyBorder="1"/>
    <xf numFmtId="0" fontId="17" fillId="3" borderId="9" xfId="0" applyFont="1" applyFill="1" applyBorder="1" applyAlignment="1">
      <alignment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9" xfId="0" applyFont="1" applyFill="1" applyBorder="1" applyAlignment="1" applyProtection="1">
      <alignment horizontal="center" vertical="center" wrapText="1"/>
      <protection hidden="1"/>
    </xf>
    <xf numFmtId="0" fontId="17" fillId="3" borderId="14" xfId="0" applyFont="1" applyFill="1" applyBorder="1" applyAlignment="1">
      <alignment horizontal="center" vertical="center"/>
    </xf>
    <xf numFmtId="4" fontId="0" fillId="0" borderId="9" xfId="0" applyNumberFormat="1" applyBorder="1" applyProtection="1">
      <protection locked="0"/>
    </xf>
    <xf numFmtId="4" fontId="0" fillId="3" borderId="9" xfId="0" applyNumberFormat="1" applyFill="1" applyBorder="1" applyProtection="1">
      <protection hidden="1"/>
    </xf>
    <xf numFmtId="4" fontId="0" fillId="3" borderId="16" xfId="0" applyNumberFormat="1" applyFill="1" applyBorder="1" applyProtection="1">
      <protection hidden="1"/>
    </xf>
    <xf numFmtId="0" fontId="0" fillId="0" borderId="13" xfId="0" applyFill="1" applyBorder="1"/>
    <xf numFmtId="0" fontId="17" fillId="3" borderId="14" xfId="0" applyFont="1" applyFill="1" applyBorder="1" applyAlignment="1">
      <alignment horizontal="center" vertical="center" wrapText="1"/>
    </xf>
    <xf numFmtId="4" fontId="0" fillId="0" borderId="9" xfId="0" applyNumberFormat="1" applyFill="1" applyBorder="1" applyProtection="1">
      <protection locked="0"/>
    </xf>
    <xf numFmtId="0" fontId="0" fillId="0" borderId="0" xfId="0" applyProtection="1">
      <protection locked="0"/>
    </xf>
    <xf numFmtId="0" fontId="8" fillId="0" borderId="0" xfId="0" applyFont="1" applyAlignment="1" applyProtection="1">
      <alignment horizontal="left"/>
      <protection hidden="1"/>
    </xf>
    <xf numFmtId="0" fontId="8" fillId="0" borderId="0" xfId="0" applyFont="1" applyAlignment="1" applyProtection="1">
      <alignment horizontal="left" shrinkToFit="1"/>
      <protection hidden="1"/>
    </xf>
    <xf numFmtId="0" fontId="8" fillId="0" borderId="0" xfId="0" applyFont="1" applyProtection="1">
      <protection hidden="1"/>
    </xf>
    <xf numFmtId="0" fontId="0" fillId="0" borderId="0" xfId="0" applyProtection="1">
      <protection hidden="1"/>
    </xf>
    <xf numFmtId="0" fontId="8" fillId="0" borderId="0" xfId="0" applyFont="1"/>
    <xf numFmtId="0" fontId="24" fillId="0" borderId="0" xfId="0" applyFont="1" applyBorder="1"/>
    <xf numFmtId="0" fontId="17" fillId="3" borderId="15" xfId="0" applyFont="1" applyFill="1" applyBorder="1" applyAlignment="1">
      <alignment horizontal="center" vertical="center"/>
    </xf>
    <xf numFmtId="0" fontId="17" fillId="3" borderId="15" xfId="0" applyFont="1" applyFill="1" applyBorder="1" applyAlignment="1">
      <alignment horizontal="center" wrapText="1"/>
    </xf>
    <xf numFmtId="0" fontId="8" fillId="0" borderId="0" xfId="0" applyFont="1" applyBorder="1"/>
    <xf numFmtId="2" fontId="8" fillId="0" borderId="24" xfId="0" applyNumberFormat="1" applyFont="1" applyBorder="1" applyProtection="1">
      <protection locked="0"/>
    </xf>
    <xf numFmtId="0" fontId="24" fillId="0" borderId="27" xfId="0" applyFont="1" applyBorder="1" applyAlignment="1" applyProtection="1">
      <alignment horizontal="center"/>
    </xf>
    <xf numFmtId="0" fontId="0" fillId="0" borderId="0" xfId="0" applyBorder="1"/>
    <xf numFmtId="2" fontId="17" fillId="0" borderId="28" xfId="0" applyNumberFormat="1" applyFont="1" applyBorder="1" applyAlignment="1" applyProtection="1">
      <alignment vertical="center"/>
      <protection locked="0"/>
    </xf>
    <xf numFmtId="164" fontId="24" fillId="0" borderId="30" xfId="0" applyNumberFormat="1" applyFont="1" applyBorder="1" applyAlignment="1" applyProtection="1">
      <alignment vertical="center"/>
    </xf>
    <xf numFmtId="0" fontId="8" fillId="0" borderId="31" xfId="0" applyFont="1" applyBorder="1" applyAlignment="1" applyProtection="1">
      <alignment vertical="center"/>
      <protection locked="0"/>
    </xf>
    <xf numFmtId="164" fontId="0" fillId="0" borderId="34" xfId="0" applyNumberFormat="1" applyBorder="1" applyAlignment="1" applyProtection="1">
      <alignment vertical="center"/>
    </xf>
    <xf numFmtId="0" fontId="24" fillId="0" borderId="35" xfId="0" applyFont="1" applyBorder="1" applyAlignment="1">
      <alignment vertical="center"/>
    </xf>
    <xf numFmtId="0" fontId="0" fillId="0" borderId="20" xfId="0" applyBorder="1" applyAlignment="1">
      <alignment vertical="center"/>
    </xf>
    <xf numFmtId="0" fontId="0" fillId="0" borderId="36" xfId="0" applyBorder="1" applyAlignment="1">
      <alignment vertical="center"/>
    </xf>
    <xf numFmtId="2" fontId="17" fillId="0" borderId="37" xfId="0" applyNumberFormat="1" applyFont="1" applyBorder="1" applyAlignment="1" applyProtection="1">
      <alignment vertical="center"/>
      <protection locked="0"/>
    </xf>
    <xf numFmtId="164" fontId="24" fillId="0" borderId="38" xfId="0" applyNumberFormat="1" applyFont="1" applyBorder="1" applyAlignment="1" applyProtection="1">
      <alignment horizontal="right" vertical="center"/>
    </xf>
    <xf numFmtId="2" fontId="17" fillId="0" borderId="37" xfId="0" applyNumberFormat="1" applyFont="1" applyFill="1" applyBorder="1" applyAlignment="1" applyProtection="1">
      <alignment vertical="center"/>
      <protection locked="0"/>
    </xf>
    <xf numFmtId="164" fontId="24" fillId="0" borderId="39" xfId="0" applyNumberFormat="1" applyFont="1" applyFill="1" applyBorder="1" applyAlignment="1" applyProtection="1">
      <alignment horizontal="right" vertical="center"/>
    </xf>
    <xf numFmtId="2" fontId="17" fillId="3" borderId="37" xfId="0" applyNumberFormat="1" applyFont="1" applyFill="1" applyBorder="1" applyAlignment="1" applyProtection="1">
      <alignment vertical="center"/>
    </xf>
    <xf numFmtId="0" fontId="0" fillId="0" borderId="0" xfId="0" applyAlignment="1">
      <alignment horizontal="right"/>
    </xf>
    <xf numFmtId="0" fontId="0" fillId="0" borderId="40" xfId="0" applyBorder="1" applyAlignment="1">
      <alignment horizontal="right"/>
    </xf>
    <xf numFmtId="0" fontId="24" fillId="0" borderId="41" xfId="0" applyFont="1" applyBorder="1"/>
    <xf numFmtId="0" fontId="24" fillId="0" borderId="42" xfId="0" applyFont="1" applyBorder="1" applyAlignment="1">
      <alignment horizontal="right"/>
    </xf>
    <xf numFmtId="0" fontId="0" fillId="0" borderId="28" xfId="0" applyBorder="1"/>
    <xf numFmtId="0" fontId="0" fillId="0" borderId="0" xfId="0" applyBorder="1" applyProtection="1">
      <protection locked="0"/>
    </xf>
    <xf numFmtId="0" fontId="0" fillId="0" borderId="42" xfId="0" applyBorder="1" applyAlignment="1">
      <alignment horizontal="right"/>
    </xf>
    <xf numFmtId="0" fontId="0" fillId="0" borderId="44" xfId="0" applyBorder="1"/>
    <xf numFmtId="0" fontId="0" fillId="0" borderId="45" xfId="0" applyBorder="1"/>
    <xf numFmtId="0" fontId="24" fillId="0" borderId="17" xfId="0" applyFont="1" applyBorder="1"/>
    <xf numFmtId="0" fontId="8" fillId="0" borderId="48" xfId="0" applyFont="1" applyBorder="1" applyProtection="1">
      <protection hidden="1"/>
    </xf>
    <xf numFmtId="0" fontId="0" fillId="0" borderId="0" xfId="0" applyProtection="1"/>
    <xf numFmtId="166" fontId="9" fillId="3" borderId="27" xfId="0" applyNumberFormat="1" applyFont="1" applyFill="1" applyBorder="1" applyAlignment="1" applyProtection="1">
      <protection hidden="1"/>
    </xf>
    <xf numFmtId="166" fontId="0" fillId="2" borderId="34" xfId="0" quotePrefix="1" applyNumberFormat="1" applyFill="1" applyBorder="1"/>
    <xf numFmtId="166" fontId="0" fillId="3" borderId="34" xfId="0" quotePrefix="1" applyNumberFormat="1" applyFill="1" applyBorder="1" applyProtection="1">
      <protection hidden="1"/>
    </xf>
    <xf numFmtId="0" fontId="9" fillId="0" borderId="0" xfId="0" applyFont="1" applyProtection="1"/>
    <xf numFmtId="166" fontId="0" fillId="0" borderId="38" xfId="0" applyNumberFormat="1" applyBorder="1" applyProtection="1">
      <protection locked="0"/>
    </xf>
    <xf numFmtId="166" fontId="0" fillId="3" borderId="38" xfId="0" applyNumberFormat="1" applyFill="1" applyBorder="1" applyProtection="1">
      <protection hidden="1"/>
    </xf>
    <xf numFmtId="0" fontId="27" fillId="0" borderId="0" xfId="0" applyFont="1" applyBorder="1" applyAlignment="1" applyProtection="1">
      <alignment horizontal="left"/>
    </xf>
    <xf numFmtId="166" fontId="0" fillId="2" borderId="0" xfId="0" applyNumberFormat="1" applyFill="1" applyBorder="1" applyProtection="1">
      <protection hidden="1"/>
    </xf>
    <xf numFmtId="165" fontId="0" fillId="0" borderId="27" xfId="0" applyNumberFormat="1" applyBorder="1" applyProtection="1">
      <protection locked="0"/>
    </xf>
    <xf numFmtId="165" fontId="0" fillId="3" borderId="27" xfId="0" applyNumberFormat="1" applyFill="1" applyBorder="1" applyProtection="1">
      <protection hidden="1"/>
    </xf>
    <xf numFmtId="165" fontId="0" fillId="2" borderId="34" xfId="0" applyNumberFormat="1" applyFill="1" applyBorder="1" applyProtection="1">
      <protection hidden="1"/>
    </xf>
    <xf numFmtId="165" fontId="0" fillId="3" borderId="34" xfId="0" applyNumberFormat="1" applyFill="1" applyBorder="1" applyProtection="1">
      <protection hidden="1"/>
    </xf>
    <xf numFmtId="165" fontId="0" fillId="0" borderId="38" xfId="0" applyNumberFormat="1" applyBorder="1" applyProtection="1">
      <protection locked="0"/>
    </xf>
    <xf numFmtId="165" fontId="0" fillId="3" borderId="38" xfId="0" applyNumberFormat="1" applyFill="1" applyBorder="1" applyProtection="1">
      <protection hidden="1"/>
    </xf>
    <xf numFmtId="0" fontId="24" fillId="0" borderId="0" xfId="0" applyFont="1" applyBorder="1" applyProtection="1"/>
    <xf numFmtId="0" fontId="9" fillId="0" borderId="0" xfId="0" applyFont="1" applyBorder="1" applyProtection="1"/>
    <xf numFmtId="167" fontId="0" fillId="2" borderId="0" xfId="0" applyNumberFormat="1" applyFill="1" applyBorder="1" applyProtection="1">
      <protection hidden="1"/>
    </xf>
    <xf numFmtId="165" fontId="0" fillId="0" borderId="0" xfId="0" applyNumberFormat="1" applyBorder="1" applyProtection="1">
      <protection locked="0"/>
    </xf>
    <xf numFmtId="0" fontId="0" fillId="0" borderId="0" xfId="0" applyAlignment="1">
      <alignment vertical="center"/>
    </xf>
    <xf numFmtId="0" fontId="0" fillId="0" borderId="0" xfId="0" applyAlignment="1" applyProtection="1">
      <alignment vertical="center"/>
    </xf>
    <xf numFmtId="0" fontId="17" fillId="0" borderId="0" xfId="0" applyFont="1"/>
    <xf numFmtId="0" fontId="17" fillId="0" borderId="0" xfId="0" applyFont="1" applyProtection="1">
      <protection hidden="1"/>
    </xf>
    <xf numFmtId="165" fontId="0" fillId="0" borderId="52" xfId="0" applyNumberFormat="1" applyBorder="1" applyProtection="1">
      <protection locked="0"/>
    </xf>
    <xf numFmtId="165" fontId="0" fillId="0" borderId="55" xfId="0" applyNumberFormat="1" applyBorder="1" applyProtection="1">
      <protection locked="0"/>
    </xf>
    <xf numFmtId="165" fontId="0" fillId="0" borderId="39" xfId="0" applyNumberFormat="1" applyBorder="1" applyProtection="1">
      <protection locked="0"/>
    </xf>
    <xf numFmtId="165" fontId="0" fillId="0" borderId="34" xfId="0" applyNumberFormat="1" applyBorder="1" applyProtection="1">
      <protection locked="0"/>
    </xf>
    <xf numFmtId="165" fontId="0" fillId="0" borderId="0" xfId="0" applyNumberFormat="1" applyFill="1" applyBorder="1" applyProtection="1">
      <protection locked="0"/>
    </xf>
    <xf numFmtId="165" fontId="0" fillId="0" borderId="0" xfId="0" applyNumberFormat="1" applyFill="1" applyBorder="1" applyProtection="1">
      <protection hidden="1"/>
    </xf>
    <xf numFmtId="0" fontId="0" fillId="0" borderId="0" xfId="0" applyBorder="1" applyProtection="1"/>
    <xf numFmtId="0" fontId="0" fillId="0" borderId="0" xfId="0" applyBorder="1" applyProtection="1">
      <protection hidden="1"/>
    </xf>
    <xf numFmtId="0" fontId="17" fillId="0" borderId="25" xfId="0" applyFont="1" applyBorder="1" applyProtection="1"/>
    <xf numFmtId="0" fontId="0" fillId="0" borderId="25" xfId="0" applyBorder="1" applyProtection="1"/>
    <xf numFmtId="0" fontId="0" fillId="0" borderId="26" xfId="0" applyBorder="1"/>
    <xf numFmtId="0" fontId="0" fillId="0" borderId="28" xfId="0" applyBorder="1" applyProtection="1"/>
    <xf numFmtId="0" fontId="0" fillId="0" borderId="29" xfId="0" applyBorder="1"/>
    <xf numFmtId="0" fontId="8" fillId="0" borderId="29" xfId="0" applyFont="1" applyBorder="1"/>
    <xf numFmtId="165" fontId="0" fillId="3" borderId="52" xfId="0" applyNumberFormat="1" applyFill="1" applyBorder="1" applyProtection="1">
      <protection hidden="1"/>
    </xf>
    <xf numFmtId="165" fontId="0" fillId="3" borderId="55" xfId="0" applyNumberFormat="1" applyFill="1" applyBorder="1" applyProtection="1">
      <protection hidden="1"/>
    </xf>
    <xf numFmtId="0" fontId="24" fillId="0" borderId="56" xfId="0" applyFont="1" applyBorder="1"/>
    <xf numFmtId="0" fontId="24" fillId="0" borderId="37" xfId="0" applyFont="1" applyBorder="1"/>
    <xf numFmtId="0" fontId="0" fillId="0" borderId="37" xfId="0" applyBorder="1"/>
    <xf numFmtId="165" fontId="0" fillId="3" borderId="39" xfId="0" applyNumberFormat="1" applyFill="1" applyBorder="1" applyProtection="1">
      <protection hidden="1"/>
    </xf>
    <xf numFmtId="0" fontId="24" fillId="0" borderId="0" xfId="0" applyFont="1" applyAlignment="1">
      <alignment vertical="top"/>
    </xf>
    <xf numFmtId="0" fontId="24" fillId="0" borderId="0" xfId="0" applyFont="1" applyProtection="1">
      <protection hidden="1"/>
    </xf>
    <xf numFmtId="0" fontId="8" fillId="3" borderId="66"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8" fillId="0" borderId="58" xfId="0" applyFont="1" applyBorder="1" applyAlignment="1">
      <alignment vertical="center" wrapText="1"/>
    </xf>
    <xf numFmtId="4" fontId="0" fillId="0" borderId="12" xfId="0" applyNumberFormat="1" applyBorder="1" applyAlignment="1" applyProtection="1">
      <alignment vertical="center"/>
      <protection locked="0"/>
    </xf>
    <xf numFmtId="0" fontId="8" fillId="0" borderId="53" xfId="0" applyFont="1" applyBorder="1" applyAlignment="1">
      <alignment vertical="center"/>
    </xf>
    <xf numFmtId="0" fontId="8" fillId="0" borderId="59" xfId="0" applyFont="1" applyBorder="1" applyAlignment="1">
      <alignment vertical="center" wrapText="1"/>
    </xf>
    <xf numFmtId="0" fontId="8" fillId="0" borderId="35" xfId="0" applyFont="1" applyBorder="1" applyAlignment="1">
      <alignment vertical="center"/>
    </xf>
    <xf numFmtId="4" fontId="0" fillId="3" borderId="18" xfId="0" applyNumberFormat="1" applyFill="1" applyBorder="1" applyAlignment="1" applyProtection="1">
      <alignment vertical="center"/>
      <protection hidden="1"/>
    </xf>
    <xf numFmtId="168" fontId="0" fillId="0" borderId="0" xfId="0" applyNumberFormat="1"/>
    <xf numFmtId="0" fontId="6" fillId="0" borderId="7" xfId="0" applyFont="1" applyBorder="1"/>
    <xf numFmtId="0" fontId="6" fillId="0" borderId="0" xfId="0" applyFont="1" applyBorder="1"/>
    <xf numFmtId="0" fontId="6" fillId="0" borderId="30" xfId="0" applyFont="1" applyBorder="1"/>
    <xf numFmtId="0" fontId="2" fillId="0" borderId="0" xfId="0" applyFont="1" applyBorder="1" applyAlignment="1">
      <alignment horizontal="left"/>
    </xf>
    <xf numFmtId="0" fontId="40" fillId="0" borderId="0" xfId="0" applyFont="1" applyBorder="1" applyAlignment="1">
      <alignment horizontal="justify" vertical="center"/>
    </xf>
    <xf numFmtId="0" fontId="2" fillId="0" borderId="0" xfId="0" applyFont="1" applyBorder="1" applyAlignment="1">
      <alignment horizontal="left" vertical="top"/>
    </xf>
    <xf numFmtId="0" fontId="0" fillId="0" borderId="0" xfId="0" applyAlignment="1"/>
    <xf numFmtId="0" fontId="40" fillId="0" borderId="0" xfId="0" applyFont="1" applyBorder="1" applyAlignment="1">
      <alignment vertical="top"/>
    </xf>
    <xf numFmtId="0" fontId="43" fillId="0" borderId="0" xfId="0" applyFont="1" applyBorder="1" applyAlignment="1">
      <alignment vertical="top"/>
    </xf>
    <xf numFmtId="0" fontId="42" fillId="0" borderId="0" xfId="0" applyFont="1" applyBorder="1" applyAlignment="1">
      <alignment horizontal="left" vertical="top"/>
    </xf>
    <xf numFmtId="0" fontId="2" fillId="0" borderId="0" xfId="0" applyFont="1" applyBorder="1" applyAlignment="1">
      <alignment horizontal="left" vertical="center"/>
    </xf>
    <xf numFmtId="0" fontId="40" fillId="0" borderId="0" xfId="0" applyFont="1" applyBorder="1" applyAlignment="1">
      <alignment horizontal="left" vertical="top"/>
    </xf>
    <xf numFmtId="0" fontId="42" fillId="0" borderId="0" xfId="0" applyFont="1" applyBorder="1" applyAlignment="1">
      <alignment vertical="top"/>
    </xf>
    <xf numFmtId="0" fontId="46" fillId="0" borderId="0" xfId="0" applyFont="1" applyBorder="1" applyAlignment="1">
      <alignment vertical="top"/>
    </xf>
    <xf numFmtId="0" fontId="2" fillId="0" borderId="0" xfId="0" applyFont="1" applyBorder="1" applyAlignment="1">
      <alignment vertical="top"/>
    </xf>
    <xf numFmtId="0" fontId="28" fillId="0" borderId="0" xfId="0" applyFont="1" applyBorder="1" applyAlignment="1">
      <alignment horizontal="left" vertical="top"/>
    </xf>
    <xf numFmtId="0" fontId="1" fillId="0" borderId="0" xfId="0" applyFont="1"/>
    <xf numFmtId="0" fontId="48" fillId="0" borderId="0" xfId="0" applyFont="1" applyBorder="1"/>
    <xf numFmtId="0" fontId="41" fillId="0" borderId="0" xfId="0" applyFont="1" applyBorder="1" applyAlignment="1">
      <alignment vertical="top"/>
    </xf>
    <xf numFmtId="0" fontId="49" fillId="0" borderId="0" xfId="0" applyFont="1" applyBorder="1" applyAlignment="1">
      <alignment vertical="top"/>
    </xf>
    <xf numFmtId="0" fontId="52" fillId="0" borderId="0" xfId="0" applyFont="1" applyBorder="1" applyAlignment="1">
      <alignment vertical="top"/>
    </xf>
    <xf numFmtId="0" fontId="2" fillId="0" borderId="0" xfId="0" applyFont="1" applyBorder="1" applyAlignment="1">
      <alignment horizontal="left" vertical="top" wrapText="1"/>
    </xf>
    <xf numFmtId="0" fontId="0" fillId="0" borderId="0" xfId="0" applyAlignment="1">
      <alignment wrapText="1"/>
    </xf>
    <xf numFmtId="0" fontId="0" fillId="0" borderId="0" xfId="0" applyBorder="1" applyAlignment="1">
      <alignment vertical="top"/>
    </xf>
    <xf numFmtId="0" fontId="55" fillId="0" borderId="0" xfId="0" applyFont="1" applyBorder="1" applyAlignment="1">
      <alignment vertical="top"/>
    </xf>
    <xf numFmtId="0" fontId="2" fillId="0" borderId="0" xfId="0" applyFont="1" applyAlignment="1">
      <alignment horizontal="left"/>
    </xf>
    <xf numFmtId="3" fontId="26" fillId="3" borderId="9" xfId="0" applyNumberFormat="1" applyFont="1" applyFill="1" applyBorder="1" applyProtection="1"/>
    <xf numFmtId="3" fontId="22" fillId="3" borderId="9" xfId="0" applyNumberFormat="1" applyFont="1" applyFill="1" applyBorder="1" applyProtection="1"/>
    <xf numFmtId="3" fontId="26" fillId="3" borderId="16" xfId="0" applyNumberFormat="1" applyFont="1" applyFill="1" applyBorder="1" applyProtection="1"/>
    <xf numFmtId="3" fontId="8" fillId="3" borderId="18" xfId="0" applyNumberFormat="1" applyFont="1" applyFill="1" applyBorder="1" applyProtection="1"/>
    <xf numFmtId="0" fontId="17" fillId="3" borderId="17" xfId="0" applyFont="1" applyFill="1" applyBorder="1" applyProtection="1"/>
    <xf numFmtId="0" fontId="27" fillId="3" borderId="18" xfId="0" applyFont="1" applyFill="1" applyBorder="1" applyProtection="1"/>
    <xf numFmtId="3" fontId="0" fillId="3" borderId="9" xfId="0" applyNumberFormat="1" applyFill="1" applyBorder="1" applyProtection="1"/>
    <xf numFmtId="3" fontId="0" fillId="3" borderId="16" xfId="0" applyNumberFormat="1" applyFill="1" applyBorder="1" applyProtection="1"/>
    <xf numFmtId="3" fontId="9" fillId="3" borderId="9" xfId="0" applyNumberFormat="1" applyFont="1" applyFill="1" applyBorder="1" applyProtection="1"/>
    <xf numFmtId="3" fontId="9" fillId="3" borderId="16" xfId="0" applyNumberFormat="1" applyFont="1" applyFill="1" applyBorder="1" applyProtection="1"/>
    <xf numFmtId="3" fontId="0" fillId="3" borderId="12" xfId="0" applyNumberFormat="1" applyFill="1" applyBorder="1" applyProtection="1"/>
    <xf numFmtId="0" fontId="8" fillId="3" borderId="17" xfId="0" applyFont="1" applyFill="1" applyBorder="1" applyProtection="1"/>
    <xf numFmtId="0" fontId="24" fillId="3" borderId="18" xfId="0" applyFont="1" applyFill="1" applyBorder="1" applyProtection="1"/>
    <xf numFmtId="4" fontId="0" fillId="3" borderId="9" xfId="0" applyNumberFormat="1" applyFill="1" applyBorder="1" applyProtection="1"/>
    <xf numFmtId="4" fontId="8" fillId="3" borderId="18" xfId="0" applyNumberFormat="1" applyFont="1" applyFill="1" applyBorder="1" applyProtection="1"/>
    <xf numFmtId="0" fontId="17" fillId="3" borderId="17" xfId="0" applyFont="1" applyFill="1" applyBorder="1" applyAlignment="1" applyProtection="1">
      <alignment vertical="center"/>
    </xf>
    <xf numFmtId="4" fontId="8" fillId="3" borderId="18" xfId="0" applyNumberFormat="1" applyFont="1" applyFill="1" applyBorder="1" applyAlignment="1" applyProtection="1">
      <alignment vertical="center"/>
    </xf>
    <xf numFmtId="3" fontId="8" fillId="3" borderId="18" xfId="0" applyNumberFormat="1" applyFont="1" applyFill="1" applyBorder="1" applyAlignment="1" applyProtection="1">
      <alignment vertical="center"/>
    </xf>
    <xf numFmtId="0" fontId="24" fillId="3" borderId="27" xfId="0" applyFont="1" applyFill="1" applyBorder="1" applyAlignment="1" applyProtection="1">
      <alignment horizontal="center"/>
    </xf>
    <xf numFmtId="165" fontId="24" fillId="3" borderId="30" xfId="0" applyNumberFormat="1" applyFont="1" applyFill="1" applyBorder="1" applyAlignment="1" applyProtection="1">
      <alignment vertical="center"/>
    </xf>
    <xf numFmtId="0" fontId="0" fillId="3" borderId="34" xfId="0" applyFill="1" applyBorder="1" applyAlignment="1" applyProtection="1">
      <alignment vertical="center"/>
    </xf>
    <xf numFmtId="165" fontId="24" fillId="3" borderId="39" xfId="0" applyNumberFormat="1" applyFont="1" applyFill="1" applyBorder="1" applyAlignment="1" applyProtection="1">
      <alignment horizontal="right" vertical="center"/>
    </xf>
    <xf numFmtId="165" fontId="24" fillId="0" borderId="39" xfId="0" applyNumberFormat="1" applyFont="1" applyBorder="1" applyAlignment="1" applyProtection="1">
      <alignment horizontal="right" vertical="center"/>
    </xf>
    <xf numFmtId="165" fontId="24" fillId="3" borderId="43" xfId="0" applyNumberFormat="1" applyFont="1" applyFill="1" applyBorder="1" applyProtection="1"/>
    <xf numFmtId="0" fontId="0" fillId="3" borderId="43" xfId="0" applyFill="1" applyBorder="1" applyProtection="1"/>
    <xf numFmtId="165" fontId="24" fillId="3" borderId="22" xfId="0" applyNumberFormat="1" applyFont="1" applyFill="1" applyBorder="1" applyProtection="1"/>
    <xf numFmtId="165" fontId="24" fillId="3" borderId="46" xfId="0" applyNumberFormat="1" applyFont="1" applyFill="1" applyBorder="1" applyProtection="1"/>
    <xf numFmtId="165" fontId="17" fillId="3" borderId="47" xfId="0" applyNumberFormat="1" applyFont="1" applyFill="1" applyBorder="1" applyProtection="1"/>
    <xf numFmtId="0" fontId="0" fillId="0" borderId="27" xfId="0" applyBorder="1" applyProtection="1">
      <protection hidden="1"/>
    </xf>
    <xf numFmtId="0" fontId="0" fillId="0" borderId="30" xfId="0" applyBorder="1" applyProtection="1">
      <protection hidden="1"/>
    </xf>
    <xf numFmtId="0" fontId="8" fillId="0" borderId="34" xfId="0" applyFont="1" applyBorder="1" applyProtection="1">
      <protection hidden="1"/>
    </xf>
    <xf numFmtId="166" fontId="9" fillId="2" borderId="30" xfId="0" applyNumberFormat="1" applyFont="1" applyFill="1" applyBorder="1" applyAlignment="1" applyProtection="1">
      <protection hidden="1"/>
    </xf>
    <xf numFmtId="0" fontId="8" fillId="0" borderId="2" xfId="0" applyFont="1" applyBorder="1" applyProtection="1">
      <protection hidden="1"/>
    </xf>
    <xf numFmtId="0" fontId="17" fillId="0" borderId="31" xfId="0" applyFont="1" applyBorder="1" applyAlignment="1">
      <alignment horizontal="center"/>
    </xf>
    <xf numFmtId="0" fontId="17" fillId="0" borderId="33" xfId="0" applyFont="1" applyBorder="1" applyAlignment="1" applyProtection="1">
      <alignment horizontal="center"/>
      <protection hidden="1"/>
    </xf>
    <xf numFmtId="0" fontId="29" fillId="0" borderId="51" xfId="0" applyFont="1" applyBorder="1" applyAlignment="1" applyProtection="1">
      <alignment horizontal="center"/>
      <protection hidden="1"/>
    </xf>
    <xf numFmtId="0" fontId="8" fillId="0" borderId="60" xfId="0" applyFont="1" applyBorder="1" applyAlignment="1" applyProtection="1">
      <alignment horizontal="left"/>
      <protection hidden="1"/>
    </xf>
    <xf numFmtId="0" fontId="8" fillId="0" borderId="29" xfId="0" applyFont="1" applyBorder="1" applyAlignment="1" applyProtection="1">
      <alignment horizontal="left"/>
      <protection hidden="1"/>
    </xf>
    <xf numFmtId="0" fontId="8" fillId="0" borderId="62" xfId="0" applyFont="1" applyBorder="1" applyProtection="1">
      <protection hidden="1"/>
    </xf>
    <xf numFmtId="0" fontId="8" fillId="0" borderId="54" xfId="0" applyFont="1" applyBorder="1" applyAlignment="1" applyProtection="1">
      <alignment horizontal="left"/>
      <protection hidden="1"/>
    </xf>
    <xf numFmtId="0" fontId="8" fillId="0" borderId="54" xfId="0" applyFont="1" applyBorder="1" applyAlignment="1" applyProtection="1">
      <alignment horizontal="center" vertical="center" wrapText="1"/>
      <protection hidden="1"/>
    </xf>
    <xf numFmtId="0" fontId="17" fillId="0" borderId="57" xfId="0" applyFont="1" applyBorder="1" applyAlignment="1" applyProtection="1">
      <alignment horizontal="center" vertical="center" wrapText="1"/>
      <protection hidden="1"/>
    </xf>
    <xf numFmtId="0" fontId="6" fillId="0" borderId="6" xfId="0" applyFont="1" applyBorder="1"/>
    <xf numFmtId="0" fontId="6" fillId="0" borderId="8" xfId="0" applyFont="1" applyBorder="1"/>
    <xf numFmtId="0" fontId="6" fillId="0" borderId="32" xfId="0" applyFont="1" applyBorder="1"/>
    <xf numFmtId="0" fontId="8" fillId="0" borderId="0" xfId="0" applyFont="1" applyAlignment="1" applyProtection="1">
      <alignment horizontal="left"/>
      <protection locked="0"/>
    </xf>
    <xf numFmtId="0" fontId="8" fillId="0" borderId="4"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58" xfId="0" applyFont="1" applyBorder="1" applyAlignment="1" applyProtection="1">
      <alignment horizontal="left"/>
      <protection hidden="1"/>
    </xf>
    <xf numFmtId="0" fontId="8" fillId="0" borderId="48" xfId="0" applyFont="1" applyBorder="1" applyAlignment="1" applyProtection="1">
      <alignment horizontal="left"/>
      <protection hidden="1"/>
    </xf>
    <xf numFmtId="0" fontId="17" fillId="0" borderId="0" xfId="0" applyFont="1" applyAlignment="1" applyProtection="1">
      <alignment horizontal="left" wrapText="1"/>
      <protection locked="0"/>
    </xf>
    <xf numFmtId="0" fontId="8" fillId="0" borderId="0" xfId="0" applyFont="1" applyAlignment="1" applyProtection="1">
      <alignment wrapText="1"/>
      <protection locked="0"/>
    </xf>
    <xf numFmtId="0" fontId="8" fillId="2" borderId="0" xfId="0" applyFont="1" applyFill="1" applyBorder="1" applyAlignment="1"/>
    <xf numFmtId="0" fontId="9" fillId="2" borderId="28" xfId="0" applyFont="1" applyFill="1" applyBorder="1" applyAlignment="1">
      <alignment vertical="top" wrapText="1"/>
    </xf>
    <xf numFmtId="0" fontId="9" fillId="2" borderId="0" xfId="0" applyFont="1" applyFill="1" applyBorder="1" applyAlignment="1">
      <alignment vertical="top" wrapText="1"/>
    </xf>
    <xf numFmtId="0" fontId="9" fillId="2" borderId="29" xfId="0" applyFont="1" applyFill="1" applyBorder="1" applyAlignment="1">
      <alignment vertical="top" wrapText="1"/>
    </xf>
    <xf numFmtId="0" fontId="8" fillId="0" borderId="67" xfId="0" applyFont="1" applyBorder="1" applyAlignment="1" applyProtection="1">
      <protection locked="0"/>
    </xf>
    <xf numFmtId="0" fontId="29" fillId="0" borderId="28"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8" fillId="0" borderId="5" xfId="0" applyFont="1" applyBorder="1" applyAlignment="1" applyProtection="1">
      <alignment wrapText="1"/>
      <protection locked="0"/>
    </xf>
    <xf numFmtId="0" fontId="7" fillId="0" borderId="0" xfId="0" applyFont="1" applyFill="1" applyBorder="1" applyAlignment="1"/>
    <xf numFmtId="0" fontId="8" fillId="0" borderId="0" xfId="0" applyFont="1" applyFill="1" applyBorder="1" applyAlignment="1"/>
    <xf numFmtId="0" fontId="7" fillId="0" borderId="0" xfId="0" applyFont="1" applyFill="1" applyBorder="1" applyAlignment="1">
      <alignment horizontal="lef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xf>
    <xf numFmtId="0" fontId="7" fillId="0" borderId="0" xfId="0" applyFont="1" applyFill="1" applyBorder="1" applyAlignment="1">
      <alignment horizontal="left" vertical="top"/>
    </xf>
    <xf numFmtId="0" fontId="6" fillId="0" borderId="0"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3" fillId="2" borderId="9" xfId="0" applyFont="1" applyFill="1" applyBorder="1" applyAlignment="1">
      <alignment horizontal="justify" vertical="center" wrapText="1"/>
    </xf>
    <xf numFmtId="0" fontId="0" fillId="0" borderId="9" xfId="0" applyBorder="1" applyAlignment="1">
      <alignment horizont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6" xfId="0" applyFont="1" applyBorder="1" applyAlignment="1">
      <alignment horizontal="left"/>
    </xf>
    <xf numFmtId="0" fontId="0" fillId="0" borderId="7" xfId="0" applyBorder="1"/>
    <xf numFmtId="0" fontId="0" fillId="0" borderId="8" xfId="0" applyBorder="1"/>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8" fillId="0" borderId="5" xfId="0" applyFont="1" applyBorder="1" applyAlignment="1" applyProtection="1">
      <alignment horizontal="left"/>
      <protection locked="0"/>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0" xfId="0" applyFont="1" applyAlignment="1" applyProtection="1">
      <alignment horizontal="center" vertical="center" wrapText="1"/>
      <protection locked="0"/>
    </xf>
    <xf numFmtId="0" fontId="8" fillId="0" borderId="0" xfId="0" applyFont="1" applyAlignment="1" applyProtection="1">
      <alignment horizontal="left" wrapText="1"/>
      <protection locked="0"/>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0" xfId="0" applyFont="1" applyBorder="1" applyAlignment="1">
      <alignment horizontal="left"/>
    </xf>
    <xf numFmtId="0" fontId="8" fillId="0" borderId="48" xfId="0" applyFont="1" applyBorder="1" applyAlignment="1" applyProtection="1">
      <alignment horizontal="center"/>
      <protection locked="0"/>
    </xf>
    <xf numFmtId="0" fontId="8" fillId="0" borderId="0" xfId="0" applyFont="1" applyAlignment="1" applyProtection="1">
      <alignment horizontal="left"/>
      <protection locked="0"/>
    </xf>
    <xf numFmtId="0" fontId="13" fillId="0" borderId="9" xfId="0" applyFont="1" applyBorder="1" applyAlignment="1">
      <alignment horizontal="justify" wrapText="1"/>
    </xf>
    <xf numFmtId="0" fontId="0" fillId="0" borderId="9" xfId="0" applyBorder="1" applyAlignment="1">
      <alignment horizontal="center" vertical="center" wrapText="1"/>
    </xf>
    <xf numFmtId="0" fontId="29" fillId="0" borderId="0" xfId="0" applyFont="1" applyAlignment="1" applyProtection="1">
      <alignment horizontal="center" vertical="center"/>
      <protection locked="0"/>
    </xf>
    <xf numFmtId="0" fontId="8" fillId="0" borderId="9" xfId="0" applyFont="1" applyBorder="1" applyAlignment="1">
      <alignment horizontal="left"/>
    </xf>
    <xf numFmtId="0" fontId="0" fillId="0" borderId="9" xfId="0" applyBorder="1"/>
    <xf numFmtId="0" fontId="7" fillId="0" borderId="9" xfId="0" applyFont="1" applyBorder="1" applyAlignment="1">
      <alignment horizontal="left"/>
    </xf>
    <xf numFmtId="0" fontId="8" fillId="0" borderId="0" xfId="0" applyFont="1" applyBorder="1" applyAlignment="1" applyProtection="1">
      <alignment horizontal="center"/>
      <protection locked="0"/>
    </xf>
    <xf numFmtId="0" fontId="12" fillId="0" borderId="9" xfId="0" applyFont="1" applyBorder="1" applyAlignment="1">
      <alignment horizontal="center" wrapText="1"/>
    </xf>
    <xf numFmtId="0" fontId="8" fillId="0" borderId="9" xfId="0" applyFont="1" applyBorder="1" applyAlignment="1">
      <alignment horizontal="justify"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29" fillId="0" borderId="1" xfId="0" applyFont="1" applyBorder="1" applyAlignment="1" applyProtection="1">
      <alignment horizontal="center"/>
      <protection locked="0"/>
    </xf>
    <xf numFmtId="0" fontId="29" fillId="0" borderId="2" xfId="0" applyFont="1" applyBorder="1" applyAlignment="1" applyProtection="1">
      <alignment horizontal="center"/>
      <protection locked="0"/>
    </xf>
    <xf numFmtId="0" fontId="29" fillId="0" borderId="3" xfId="0" applyFont="1" applyBorder="1" applyAlignment="1" applyProtection="1">
      <alignment horizontal="center"/>
      <protection locked="0"/>
    </xf>
    <xf numFmtId="0" fontId="30" fillId="0" borderId="19" xfId="0" applyFont="1" applyBorder="1" applyAlignment="1">
      <alignment horizontal="left"/>
    </xf>
    <xf numFmtId="0" fontId="31" fillId="0" borderId="20" xfId="0" applyFont="1" applyBorder="1"/>
    <xf numFmtId="0" fontId="31" fillId="0" borderId="21" xfId="0" applyFont="1" applyBorder="1"/>
    <xf numFmtId="0" fontId="32" fillId="0" borderId="4" xfId="0" applyFont="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8" fillId="0" borderId="32" xfId="0" applyFont="1" applyBorder="1" applyAlignment="1" applyProtection="1">
      <alignment horizontal="center"/>
      <protection locked="0"/>
    </xf>
    <xf numFmtId="0" fontId="12" fillId="0" borderId="9" xfId="0" applyFont="1" applyBorder="1" applyAlignment="1">
      <alignment horizontal="justify" vertical="center" wrapText="1"/>
    </xf>
    <xf numFmtId="0" fontId="23"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29" fillId="0" borderId="0" xfId="0" applyFont="1" applyAlignment="1" applyProtection="1">
      <alignment horizontal="center"/>
      <protection locked="0"/>
    </xf>
    <xf numFmtId="0" fontId="5" fillId="0" borderId="9" xfId="0" applyFont="1" applyBorder="1" applyAlignment="1">
      <alignment horizontal="left"/>
    </xf>
    <xf numFmtId="0" fontId="33" fillId="0" borderId="9" xfId="0" applyFont="1" applyBorder="1"/>
    <xf numFmtId="0" fontId="34" fillId="0" borderId="9" xfId="0" applyFont="1" applyBorder="1" applyAlignment="1">
      <alignment horizontal="center" vertical="center"/>
    </xf>
    <xf numFmtId="0" fontId="3" fillId="0" borderId="9"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pplyProtection="1">
      <alignment horizontal="center" vertical="center"/>
      <protection locked="0"/>
    </xf>
    <xf numFmtId="0" fontId="17" fillId="0" borderId="0" xfId="0" applyFont="1" applyAlignment="1">
      <alignment horizontal="left" wrapText="1"/>
    </xf>
    <xf numFmtId="0" fontId="24" fillId="0" borderId="0" xfId="0" applyFont="1" applyAlignment="1">
      <alignment horizontal="left"/>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2" fontId="17" fillId="0" borderId="0" xfId="0" applyNumberFormat="1" applyFont="1" applyBorder="1" applyAlignment="1" applyProtection="1">
      <alignment vertical="center"/>
      <protection locked="0"/>
    </xf>
    <xf numFmtId="0" fontId="8" fillId="0" borderId="32" xfId="0" applyFont="1" applyBorder="1" applyAlignment="1" applyProtection="1">
      <alignment vertical="center"/>
      <protection locked="0"/>
    </xf>
    <xf numFmtId="164" fontId="24" fillId="0" borderId="30" xfId="0" applyNumberFormat="1" applyFont="1" applyBorder="1" applyAlignment="1" applyProtection="1">
      <alignment horizontal="right" vertical="center"/>
    </xf>
    <xf numFmtId="164" fontId="0" fillId="0" borderId="34" xfId="0" applyNumberFormat="1" applyBorder="1" applyAlignment="1" applyProtection="1">
      <alignment horizontal="right" vertical="center"/>
    </xf>
    <xf numFmtId="165" fontId="24" fillId="3" borderId="30" xfId="0" applyNumberFormat="1" applyFont="1" applyFill="1" applyBorder="1" applyAlignment="1" applyProtection="1">
      <alignment horizontal="right" vertical="center"/>
    </xf>
    <xf numFmtId="0" fontId="0" fillId="3" borderId="34" xfId="0" applyFill="1" applyBorder="1" applyAlignment="1" applyProtection="1">
      <alignment horizontal="right" vertical="center"/>
    </xf>
    <xf numFmtId="0" fontId="24" fillId="0" borderId="35" xfId="0" applyFont="1" applyBorder="1" applyAlignment="1">
      <alignment horizontal="left" vertical="center" wrapText="1"/>
    </xf>
    <xf numFmtId="0" fontId="24" fillId="0" borderId="20" xfId="0" applyFont="1" applyBorder="1" applyAlignment="1">
      <alignment horizontal="left" vertical="center" wrapText="1"/>
    </xf>
    <xf numFmtId="0" fontId="24" fillId="0" borderId="36" xfId="0" applyFont="1" applyBorder="1" applyAlignment="1">
      <alignment horizontal="left" vertical="center" wrapText="1"/>
    </xf>
    <xf numFmtId="0" fontId="24" fillId="0" borderId="35"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17" fillId="0" borderId="35" xfId="0" applyFont="1" applyBorder="1" applyAlignment="1">
      <alignment horizontal="left"/>
    </xf>
    <xf numFmtId="0" fontId="17" fillId="0" borderId="20" xfId="0" applyFont="1" applyBorder="1" applyAlignment="1">
      <alignment horizontal="left"/>
    </xf>
    <xf numFmtId="0" fontId="17" fillId="0" borderId="36" xfId="0" applyFont="1" applyBorder="1" applyAlignment="1">
      <alignment horizontal="left"/>
    </xf>
    <xf numFmtId="0" fontId="24" fillId="0" borderId="35" xfId="0" applyFont="1" applyBorder="1" applyAlignment="1">
      <alignment horizontal="left"/>
    </xf>
    <xf numFmtId="0" fontId="24" fillId="0" borderId="20" xfId="0" applyFont="1" applyBorder="1" applyAlignment="1">
      <alignment horizontal="left"/>
    </xf>
    <xf numFmtId="0" fontId="24" fillId="0" borderId="36" xfId="0" applyFont="1" applyBorder="1" applyAlignment="1">
      <alignment horizontal="left"/>
    </xf>
    <xf numFmtId="0" fontId="24" fillId="0" borderId="28" xfId="0" applyFont="1" applyBorder="1" applyAlignment="1">
      <alignment horizontal="left" vertical="center" wrapText="1"/>
    </xf>
    <xf numFmtId="0" fontId="24" fillId="0" borderId="0" xfId="0" applyFont="1" applyBorder="1" applyAlignment="1">
      <alignment horizontal="left" vertical="center" wrapText="1"/>
    </xf>
    <xf numFmtId="0" fontId="24" fillId="0" borderId="29" xfId="0" applyFont="1" applyBorder="1" applyAlignment="1">
      <alignment horizontal="left" vertical="center" wrapText="1"/>
    </xf>
    <xf numFmtId="0" fontId="29" fillId="0" borderId="0" xfId="0" applyFont="1" applyAlignment="1" applyProtection="1">
      <alignment horizontal="center"/>
      <protection hidden="1"/>
    </xf>
    <xf numFmtId="0" fontId="0" fillId="0" borderId="0" xfId="0" applyAlignment="1" applyProtection="1">
      <protection hidden="1"/>
    </xf>
    <xf numFmtId="0" fontId="8" fillId="0" borderId="7" xfId="0" applyFont="1" applyBorder="1" applyAlignment="1">
      <alignment horizontal="left"/>
    </xf>
    <xf numFmtId="0" fontId="8" fillId="0" borderId="8" xfId="0" applyFont="1" applyBorder="1" applyAlignment="1">
      <alignment horizontal="left"/>
    </xf>
    <xf numFmtId="0" fontId="17" fillId="3" borderId="9" xfId="0" applyFont="1" applyFill="1" applyBorder="1" applyAlignment="1"/>
    <xf numFmtId="0" fontId="8" fillId="3" borderId="9" xfId="0" applyFont="1" applyFill="1" applyBorder="1" applyAlignment="1"/>
    <xf numFmtId="0" fontId="17" fillId="3" borderId="22" xfId="0" applyFont="1" applyFill="1" applyBorder="1" applyAlignment="1">
      <alignment horizontal="center" vertical="center" wrapText="1"/>
    </xf>
    <xf numFmtId="0" fontId="0" fillId="0" borderId="23" xfId="0" applyBorder="1" applyAlignment="1">
      <alignment vertical="center"/>
    </xf>
    <xf numFmtId="165" fontId="0" fillId="3" borderId="61" xfId="0" applyNumberFormat="1" applyFill="1" applyBorder="1" applyAlignment="1" applyProtection="1">
      <alignment vertical="center"/>
      <protection hidden="1"/>
    </xf>
    <xf numFmtId="0" fontId="0" fillId="3" borderId="63" xfId="0" applyFill="1" applyBorder="1" applyAlignment="1" applyProtection="1">
      <alignment vertical="center"/>
      <protection hidden="1"/>
    </xf>
    <xf numFmtId="0" fontId="17" fillId="0" borderId="0" xfId="0" applyFont="1" applyAlignment="1">
      <alignment horizontal="center" wrapText="1"/>
    </xf>
    <xf numFmtId="0" fontId="24" fillId="0" borderId="35" xfId="0" applyFont="1" applyBorder="1" applyAlignment="1" applyProtection="1">
      <alignment horizontal="left"/>
    </xf>
    <xf numFmtId="0" fontId="24" fillId="0" borderId="20" xfId="0" applyFont="1" applyBorder="1" applyAlignment="1" applyProtection="1">
      <alignment horizontal="left"/>
    </xf>
    <xf numFmtId="0" fontId="24" fillId="0" borderId="36" xfId="0" applyFont="1" applyBorder="1" applyAlignment="1" applyProtection="1">
      <alignment horizontal="left"/>
    </xf>
    <xf numFmtId="0" fontId="17" fillId="0" borderId="24" xfId="0" applyFont="1" applyBorder="1" applyAlignment="1" applyProtection="1">
      <alignment horizontal="left"/>
    </xf>
    <xf numFmtId="0" fontId="17" fillId="0" borderId="25" xfId="0" applyFont="1" applyBorder="1" applyAlignment="1" applyProtection="1">
      <alignment horizontal="left"/>
    </xf>
    <xf numFmtId="0" fontId="24" fillId="0" borderId="58" xfId="0" applyFont="1" applyBorder="1" applyAlignment="1" applyProtection="1">
      <alignment horizontal="left"/>
    </xf>
    <xf numFmtId="0" fontId="24" fillId="0" borderId="48" xfId="0" applyFont="1" applyBorder="1" applyAlignment="1" applyProtection="1">
      <alignment horizontal="left"/>
    </xf>
    <xf numFmtId="0" fontId="24" fillId="0" borderId="53" xfId="0" applyFont="1" applyBorder="1" applyAlignment="1" applyProtection="1">
      <alignment horizontal="left"/>
    </xf>
    <xf numFmtId="0" fontId="24" fillId="0" borderId="7" xfId="0" applyFont="1" applyBorder="1" applyAlignment="1" applyProtection="1">
      <alignment horizontal="left"/>
    </xf>
    <xf numFmtId="0" fontId="24" fillId="0" borderId="54" xfId="0" applyFont="1" applyBorder="1" applyAlignment="1" applyProtection="1">
      <alignment horizontal="left"/>
    </xf>
    <xf numFmtId="0" fontId="24" fillId="0" borderId="59" xfId="0" applyFont="1" applyBorder="1" applyAlignment="1" applyProtection="1">
      <alignment horizontal="left" wrapText="1"/>
    </xf>
    <xf numFmtId="0" fontId="24" fillId="0" borderId="2" xfId="0" applyFont="1" applyBorder="1" applyAlignment="1" applyProtection="1">
      <alignment horizontal="left" wrapText="1"/>
    </xf>
    <xf numFmtId="0" fontId="24" fillId="0" borderId="60" xfId="0" applyFont="1" applyBorder="1" applyAlignment="1" applyProtection="1">
      <alignment horizontal="left" wrapText="1"/>
    </xf>
    <xf numFmtId="0" fontId="24" fillId="0" borderId="58" xfId="0" applyFont="1" applyBorder="1" applyAlignment="1" applyProtection="1">
      <alignment horizontal="left" wrapText="1"/>
    </xf>
    <xf numFmtId="0" fontId="24" fillId="0" borderId="48" xfId="0" applyFont="1" applyBorder="1" applyAlignment="1" applyProtection="1">
      <alignment horizontal="left" wrapText="1"/>
    </xf>
    <xf numFmtId="0" fontId="24" fillId="0" borderId="62" xfId="0" applyFont="1" applyBorder="1" applyAlignment="1" applyProtection="1">
      <alignment horizontal="left" wrapText="1"/>
    </xf>
    <xf numFmtId="0" fontId="24" fillId="0" borderId="56" xfId="0" applyFont="1" applyBorder="1" applyAlignment="1" applyProtection="1">
      <alignment horizontal="left"/>
    </xf>
    <xf numFmtId="0" fontId="24" fillId="0" borderId="37" xfId="0" applyFont="1" applyBorder="1" applyAlignment="1" applyProtection="1">
      <alignment horizontal="left"/>
    </xf>
    <xf numFmtId="0" fontId="24" fillId="0" borderId="57" xfId="0" applyFont="1" applyBorder="1" applyAlignment="1" applyProtection="1">
      <alignment horizontal="left"/>
    </xf>
    <xf numFmtId="0" fontId="24" fillId="0" borderId="49" xfId="0" applyFont="1" applyBorder="1" applyAlignment="1" applyProtection="1">
      <alignment horizontal="left"/>
    </xf>
    <xf numFmtId="0" fontId="24" fillId="0" borderId="50" xfId="0" applyFont="1" applyBorder="1" applyAlignment="1" applyProtection="1">
      <alignment horizontal="left"/>
    </xf>
    <xf numFmtId="0" fontId="24" fillId="0" borderId="51" xfId="0" applyFont="1" applyBorder="1" applyAlignment="1" applyProtection="1">
      <alignment horizontal="left"/>
    </xf>
    <xf numFmtId="0" fontId="8" fillId="0" borderId="5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7" xfId="0" applyFont="1" applyBorder="1" applyAlignment="1">
      <alignment horizontal="center" vertical="center" wrapText="1"/>
    </xf>
    <xf numFmtId="0" fontId="12" fillId="0" borderId="31" xfId="0" applyFont="1" applyBorder="1" applyAlignment="1" applyProtection="1">
      <alignment horizontal="left"/>
    </xf>
    <xf numFmtId="0" fontId="12" fillId="0" borderId="32" xfId="0" applyFont="1" applyBorder="1" applyAlignment="1" applyProtection="1">
      <alignment horizontal="left"/>
    </xf>
    <xf numFmtId="0" fontId="12" fillId="0" borderId="33" xfId="0" applyFont="1" applyBorder="1" applyAlignment="1" applyProtection="1">
      <alignment horizontal="left"/>
    </xf>
    <xf numFmtId="0" fontId="24" fillId="0" borderId="28"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31" xfId="0" applyFont="1" applyBorder="1" applyAlignment="1" applyProtection="1">
      <alignment horizontal="left" vertical="center" wrapText="1"/>
    </xf>
    <xf numFmtId="0" fontId="24" fillId="0" borderId="32" xfId="0" applyFont="1" applyBorder="1" applyAlignment="1" applyProtection="1">
      <alignment horizontal="left" vertical="center" wrapText="1"/>
    </xf>
    <xf numFmtId="0" fontId="27" fillId="0" borderId="35" xfId="0" applyFont="1" applyBorder="1" applyAlignment="1" applyProtection="1">
      <alignment horizontal="left"/>
    </xf>
    <xf numFmtId="0" fontId="27" fillId="0" borderId="20" xfId="0" applyFont="1" applyBorder="1" applyAlignment="1" applyProtection="1">
      <alignment horizontal="left"/>
    </xf>
    <xf numFmtId="0" fontId="27" fillId="0" borderId="36" xfId="0" applyFont="1" applyBorder="1" applyAlignment="1" applyProtection="1">
      <alignment horizontal="left"/>
    </xf>
    <xf numFmtId="0" fontId="24" fillId="0" borderId="24" xfId="0" applyFont="1" applyBorder="1" applyAlignment="1" applyProtection="1">
      <alignment horizontal="left" vertical="center" wrapText="1"/>
    </xf>
    <xf numFmtId="0" fontId="9" fillId="0" borderId="25" xfId="0" applyFont="1" applyBorder="1" applyAlignment="1" applyProtection="1">
      <alignment horizontal="left" wrapText="1"/>
    </xf>
    <xf numFmtId="0" fontId="9" fillId="0" borderId="31" xfId="0" applyFont="1" applyBorder="1" applyAlignment="1" applyProtection="1">
      <alignment horizontal="left" wrapText="1"/>
    </xf>
    <xf numFmtId="0" fontId="9" fillId="0" borderId="32" xfId="0" applyFont="1" applyBorder="1" applyAlignment="1" applyProtection="1">
      <alignment horizontal="left" wrapText="1"/>
    </xf>
    <xf numFmtId="0" fontId="12" fillId="0" borderId="35"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7" fillId="0" borderId="0" xfId="0" applyFont="1" applyAlignment="1" applyProtection="1">
      <alignment horizontal="left"/>
    </xf>
    <xf numFmtId="0" fontId="17" fillId="0" borderId="9" xfId="0" applyFont="1" applyBorder="1" applyAlignment="1">
      <alignment horizontal="center" vertical="center"/>
    </xf>
    <xf numFmtId="0" fontId="8" fillId="0" borderId="53" xfId="0" applyFont="1" applyBorder="1" applyAlignment="1">
      <alignment horizontal="left"/>
    </xf>
    <xf numFmtId="0" fontId="29" fillId="0" borderId="49" xfId="0" applyFont="1" applyBorder="1" applyAlignment="1" applyProtection="1">
      <alignment horizontal="center"/>
      <protection locked="0"/>
    </xf>
    <xf numFmtId="0" fontId="29" fillId="0" borderId="50" xfId="0" applyFont="1" applyBorder="1" applyAlignment="1" applyProtection="1">
      <alignment horizontal="center"/>
      <protection locked="0"/>
    </xf>
    <xf numFmtId="0" fontId="8" fillId="0" borderId="59" xfId="0" applyFont="1" applyBorder="1" applyAlignment="1" applyProtection="1">
      <alignment horizontal="left"/>
      <protection hidden="1"/>
    </xf>
    <xf numFmtId="0" fontId="8" fillId="0" borderId="2" xfId="0" applyFont="1" applyBorder="1" applyAlignment="1" applyProtection="1">
      <alignment horizontal="left"/>
      <protection hidden="1"/>
    </xf>
    <xf numFmtId="0" fontId="8" fillId="0" borderId="28" xfId="0" applyFont="1" applyBorder="1" applyAlignment="1" applyProtection="1">
      <alignment horizontal="left"/>
      <protection locked="0"/>
    </xf>
    <xf numFmtId="0" fontId="8" fillId="0" borderId="58" xfId="0" applyFont="1" applyBorder="1" applyAlignment="1" applyProtection="1">
      <alignment horizontal="left"/>
      <protection hidden="1"/>
    </xf>
    <xf numFmtId="0" fontId="8" fillId="0" borderId="48" xfId="0" applyFont="1" applyBorder="1" applyAlignment="1" applyProtection="1">
      <alignment horizontal="left"/>
      <protection hidden="1"/>
    </xf>
    <xf numFmtId="0" fontId="29" fillId="0" borderId="0" xfId="0" applyFont="1" applyBorder="1" applyAlignment="1" applyProtection="1">
      <alignment horizontal="center"/>
      <protection locked="0"/>
    </xf>
    <xf numFmtId="0" fontId="17" fillId="0" borderId="0" xfId="0" applyFont="1" applyBorder="1" applyAlignment="1" applyProtection="1">
      <alignment horizontal="left"/>
      <protection locked="0"/>
    </xf>
    <xf numFmtId="0" fontId="17" fillId="0" borderId="28" xfId="0" applyFont="1" applyBorder="1" applyAlignment="1" applyProtection="1">
      <alignment horizontal="center"/>
      <protection locked="0"/>
    </xf>
    <xf numFmtId="0" fontId="17" fillId="0" borderId="0" xfId="0" applyFont="1" applyBorder="1" applyAlignment="1" applyProtection="1">
      <alignment horizontal="center"/>
      <protection locked="0"/>
    </xf>
    <xf numFmtId="4" fontId="0" fillId="3" borderId="4" xfId="0" applyNumberFormat="1" applyFill="1" applyBorder="1" applyAlignment="1">
      <alignment horizontal="center" vertical="center"/>
    </xf>
    <xf numFmtId="4" fontId="0" fillId="3" borderId="0" xfId="0" applyNumberFormat="1" applyFill="1" applyBorder="1" applyAlignment="1">
      <alignment horizontal="center" vertical="center"/>
    </xf>
    <xf numFmtId="4" fontId="0" fillId="3" borderId="5" xfId="0" applyNumberFormat="1" applyFill="1" applyBorder="1" applyAlignment="1">
      <alignment horizontal="center" vertical="center"/>
    </xf>
    <xf numFmtId="4" fontId="0" fillId="3" borderId="4" xfId="0" applyNumberFormat="1" applyFill="1" applyBorder="1" applyAlignment="1" applyProtection="1">
      <alignment horizontal="center" vertical="center"/>
      <protection hidden="1"/>
    </xf>
    <xf numFmtId="4" fontId="0" fillId="3" borderId="0" xfId="0" applyNumberFormat="1" applyFill="1" applyBorder="1" applyAlignment="1" applyProtection="1">
      <alignment horizontal="center" vertical="center"/>
      <protection hidden="1"/>
    </xf>
    <xf numFmtId="4" fontId="0" fillId="3" borderId="5" xfId="0" applyNumberFormat="1" applyFill="1" applyBorder="1" applyAlignment="1" applyProtection="1">
      <alignment horizontal="center" vertical="center"/>
      <protection hidden="1"/>
    </xf>
    <xf numFmtId="0" fontId="17" fillId="3" borderId="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8" fillId="0" borderId="65" xfId="0" applyFont="1" applyBorder="1" applyAlignment="1">
      <alignment horizontal="center" vertical="center"/>
    </xf>
    <xf numFmtId="0" fontId="0" fillId="0" borderId="64" xfId="0" applyBorder="1" applyAlignment="1"/>
    <xf numFmtId="0" fontId="9" fillId="2" borderId="28" xfId="0" applyFont="1" applyFill="1" applyBorder="1" applyAlignment="1"/>
    <xf numFmtId="0" fontId="9" fillId="2" borderId="0" xfId="0" applyFont="1" applyFill="1" applyBorder="1" applyAlignment="1"/>
    <xf numFmtId="0" fontId="9" fillId="2" borderId="29" xfId="0" applyFont="1" applyFill="1" applyBorder="1" applyAlignment="1"/>
    <xf numFmtId="0" fontId="0" fillId="2" borderId="31" xfId="0" applyFill="1" applyBorder="1"/>
    <xf numFmtId="0" fontId="0" fillId="2" borderId="32" xfId="0" applyFill="1" applyBorder="1"/>
    <xf numFmtId="0" fontId="0" fillId="2" borderId="33" xfId="0" applyFill="1" applyBorder="1"/>
    <xf numFmtId="0" fontId="9" fillId="2" borderId="28" xfId="0" applyFont="1" applyFill="1" applyBorder="1"/>
    <xf numFmtId="0" fontId="0" fillId="2" borderId="0" xfId="0" applyFill="1" applyBorder="1"/>
    <xf numFmtId="0" fontId="0" fillId="2" borderId="29" xfId="0" applyFill="1" applyBorder="1"/>
    <xf numFmtId="0" fontId="0" fillId="2" borderId="28" xfId="0" applyFill="1" applyBorder="1"/>
    <xf numFmtId="0" fontId="8" fillId="2" borderId="28" xfId="0" applyFont="1" applyFill="1" applyBorder="1"/>
    <xf numFmtId="0" fontId="8" fillId="2" borderId="0" xfId="0" applyFont="1" applyFill="1" applyBorder="1"/>
    <xf numFmtId="0" fontId="8" fillId="2" borderId="29" xfId="0" applyFont="1" applyFill="1" applyBorder="1"/>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67" xfId="0" applyFont="1" applyBorder="1" applyAlignment="1">
      <alignment horizontal="center"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8" xfId="0" applyFont="1" applyBorder="1" applyAlignment="1">
      <alignment horizontal="left" vertical="center" wrapText="1"/>
    </xf>
    <xf numFmtId="0" fontId="9" fillId="0" borderId="0" xfId="0" applyFont="1" applyBorder="1" applyAlignment="1">
      <alignment horizontal="left" vertical="center" wrapText="1"/>
    </xf>
    <xf numFmtId="0" fontId="9" fillId="0" borderId="29"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2" borderId="28" xfId="0" applyFont="1" applyFill="1" applyBorder="1" applyAlignment="1">
      <alignment vertical="top" wrapText="1"/>
    </xf>
    <xf numFmtId="0" fontId="9" fillId="2" borderId="0" xfId="0" applyFont="1" applyFill="1" applyBorder="1" applyAlignment="1">
      <alignment vertical="top" wrapText="1"/>
    </xf>
    <xf numFmtId="0" fontId="9" fillId="2" borderId="29" xfId="0" applyFont="1" applyFill="1" applyBorder="1" applyAlignment="1">
      <alignment vertical="top" wrapText="1"/>
    </xf>
    <xf numFmtId="0" fontId="0" fillId="2" borderId="0" xfId="0" applyFill="1" applyBorder="1" applyAlignment="1">
      <alignment vertical="top" wrapText="1"/>
    </xf>
    <xf numFmtId="0" fontId="0" fillId="2" borderId="29" xfId="0" applyFill="1" applyBorder="1" applyAlignment="1">
      <alignment vertical="top" wrapText="1"/>
    </xf>
    <xf numFmtId="0" fontId="56" fillId="2" borderId="35" xfId="0" applyFont="1" applyFill="1" applyBorder="1" applyAlignment="1">
      <alignment horizontal="left"/>
    </xf>
    <xf numFmtId="0" fontId="56" fillId="2" borderId="20" xfId="0" applyFont="1" applyFill="1" applyBorder="1" applyAlignment="1">
      <alignment horizontal="left"/>
    </xf>
    <xf numFmtId="0" fontId="56" fillId="2" borderId="36" xfId="0" applyFont="1" applyFill="1" applyBorder="1" applyAlignment="1">
      <alignment horizontal="left"/>
    </xf>
    <xf numFmtId="0" fontId="12" fillId="0" borderId="24" xfId="0" applyFont="1" applyBorder="1" applyAlignment="1">
      <alignment vertical="center" wrapText="1"/>
    </xf>
    <xf numFmtId="0" fontId="12" fillId="0" borderId="25" xfId="0" applyFont="1" applyBorder="1" applyAlignment="1">
      <alignment vertical="center" wrapText="1"/>
    </xf>
    <xf numFmtId="0" fontId="0" fillId="0" borderId="25" xfId="0" applyBorder="1" applyAlignment="1"/>
    <xf numFmtId="0" fontId="0" fillId="0" borderId="26"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7" fillId="0" borderId="0" xfId="0" applyFont="1" applyBorder="1" applyAlignment="1">
      <alignment horizontal="left"/>
    </xf>
    <xf numFmtId="0" fontId="17" fillId="0" borderId="0" xfId="0" applyFont="1" applyBorder="1" applyAlignment="1">
      <alignment horizontal="left"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6"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6" xfId="0" applyFont="1" applyBorder="1" applyAlignment="1">
      <alignment horizontal="center" vertical="center" wrapText="1"/>
    </xf>
    <xf numFmtId="0" fontId="49" fillId="0" borderId="0" xfId="0" applyFont="1" applyBorder="1" applyAlignment="1">
      <alignment horizontal="left" vertical="top" wrapText="1"/>
    </xf>
    <xf numFmtId="0" fontId="42" fillId="0" borderId="0" xfId="0" applyFont="1" applyBorder="1" applyAlignment="1">
      <alignment horizontal="left" vertical="top" wrapText="1"/>
    </xf>
    <xf numFmtId="0" fontId="55" fillId="0" borderId="0" xfId="0" applyFont="1" applyBorder="1" applyAlignment="1">
      <alignment horizontal="left" vertical="top" wrapText="1"/>
    </xf>
    <xf numFmtId="0" fontId="43" fillId="0" borderId="0" xfId="0" applyFont="1" applyBorder="1" applyAlignment="1">
      <alignment horizontal="left" vertical="top" wrapText="1"/>
    </xf>
    <xf numFmtId="0" fontId="42" fillId="0" borderId="0" xfId="0" applyFont="1" applyBorder="1" applyAlignment="1">
      <alignment vertical="top" wrapText="1"/>
    </xf>
    <xf numFmtId="0" fontId="52" fillId="0" borderId="0" xfId="0" applyFont="1" applyBorder="1" applyAlignment="1">
      <alignment horizontal="left" vertical="top" wrapText="1"/>
    </xf>
    <xf numFmtId="0" fontId="41" fillId="0" borderId="0" xfId="0" applyFont="1" applyBorder="1" applyAlignment="1">
      <alignment horizontal="left" vertical="top" wrapText="1"/>
    </xf>
    <xf numFmtId="0" fontId="47" fillId="0" borderId="0" xfId="0" applyFont="1" applyBorder="1" applyAlignment="1">
      <alignment horizontal="left" vertical="top" wrapText="1"/>
    </xf>
    <xf numFmtId="0" fontId="40" fillId="0" borderId="0" xfId="0" applyFont="1" applyBorder="1" applyAlignment="1">
      <alignment horizontal="left" vertical="top" wrapText="1"/>
    </xf>
    <xf numFmtId="0" fontId="38" fillId="0" borderId="0" xfId="0" applyFont="1" applyBorder="1" applyAlignment="1">
      <alignment horizontal="right" vertical="top"/>
    </xf>
    <xf numFmtId="0" fontId="39" fillId="0" borderId="0" xfId="0" applyFont="1" applyBorder="1" applyAlignment="1">
      <alignment horizontal="center" vertical="center"/>
    </xf>
    <xf numFmtId="0" fontId="40" fillId="0" borderId="0" xfId="0" applyFont="1" applyBorder="1" applyAlignment="1">
      <alignment horizontal="center" vertical="top" wrapText="1"/>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2" fillId="0" borderId="0"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00FF00"/>
      <color rgb="FF003366"/>
      <color rgb="FFCC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8"/>
  <sheetViews>
    <sheetView tabSelected="1" workbookViewId="0">
      <selection activeCell="B8" sqref="B8:I8"/>
    </sheetView>
  </sheetViews>
  <sheetFormatPr defaultRowHeight="12.75" x14ac:dyDescent="0.2"/>
  <cols>
    <col min="1" max="1" width="6" style="4" customWidth="1"/>
    <col min="2" max="7" width="9.140625" style="4"/>
    <col min="8" max="8" width="7.28515625" style="4" customWidth="1"/>
    <col min="9" max="9" width="19.42578125" style="4" customWidth="1"/>
    <col min="10" max="16384" width="9.140625" style="4"/>
  </cols>
  <sheetData>
    <row r="1" spans="1:10" ht="45.75" customHeight="1" x14ac:dyDescent="0.2">
      <c r="A1" s="257" t="s">
        <v>505</v>
      </c>
      <c r="B1" s="258"/>
      <c r="C1" s="258"/>
      <c r="D1" s="258"/>
      <c r="E1" s="258"/>
      <c r="F1" s="258"/>
      <c r="G1" s="258"/>
      <c r="H1" s="258"/>
      <c r="I1" s="258"/>
    </row>
    <row r="2" spans="1:10" ht="15.75" x14ac:dyDescent="0.25">
      <c r="A2" s="259" t="s">
        <v>0</v>
      </c>
      <c r="B2" s="259"/>
      <c r="C2" s="259"/>
      <c r="D2" s="259"/>
      <c r="E2" s="259"/>
      <c r="F2" s="259"/>
      <c r="G2" s="259"/>
      <c r="H2" s="259"/>
      <c r="I2" s="259"/>
    </row>
    <row r="4" spans="1:10" s="6" customFormat="1" ht="15" x14ac:dyDescent="0.25">
      <c r="A4" s="5">
        <v>1</v>
      </c>
      <c r="B4" s="260" t="s">
        <v>1</v>
      </c>
      <c r="C4" s="260"/>
      <c r="D4" s="260"/>
      <c r="E4" s="260"/>
      <c r="F4" s="260"/>
      <c r="G4" s="260"/>
      <c r="H4" s="260"/>
      <c r="I4" s="260"/>
    </row>
    <row r="5" spans="1:10" ht="14.25" x14ac:dyDescent="0.2">
      <c r="A5" s="5">
        <v>1.1000000000000001</v>
      </c>
      <c r="B5" s="261" t="s">
        <v>2</v>
      </c>
      <c r="C5" s="261"/>
      <c r="D5" s="261"/>
      <c r="E5" s="261"/>
      <c r="F5" s="261"/>
      <c r="G5" s="261"/>
      <c r="H5" s="261"/>
      <c r="I5" s="261"/>
    </row>
    <row r="6" spans="1:10" ht="15" x14ac:dyDescent="0.25">
      <c r="A6" s="7">
        <v>2</v>
      </c>
      <c r="B6" s="256" t="s">
        <v>3</v>
      </c>
      <c r="C6" s="256"/>
      <c r="D6" s="256"/>
      <c r="E6" s="256"/>
      <c r="F6" s="256"/>
      <c r="G6" s="256"/>
      <c r="H6" s="256"/>
      <c r="I6" s="256"/>
    </row>
    <row r="7" spans="1:10" ht="15" x14ac:dyDescent="0.25">
      <c r="A7" s="7"/>
      <c r="B7" s="8"/>
      <c r="C7" s="8"/>
      <c r="D7" s="8"/>
      <c r="E7" s="8"/>
      <c r="F7" s="8"/>
      <c r="G7" s="8"/>
      <c r="H7" s="8"/>
      <c r="I7" s="8"/>
    </row>
    <row r="8" spans="1:10" ht="15" x14ac:dyDescent="0.25">
      <c r="A8" s="7">
        <v>2.1</v>
      </c>
      <c r="B8" s="256" t="s">
        <v>4</v>
      </c>
      <c r="C8" s="256"/>
      <c r="D8" s="256"/>
      <c r="E8" s="256"/>
      <c r="F8" s="256"/>
      <c r="G8" s="256"/>
      <c r="H8" s="256"/>
      <c r="I8" s="256"/>
    </row>
    <row r="9" spans="1:10" s="6" customFormat="1" ht="14.25" x14ac:dyDescent="0.25">
      <c r="A9" s="9"/>
      <c r="B9" s="10"/>
      <c r="C9" s="10"/>
      <c r="D9" s="10"/>
      <c r="E9" s="10"/>
      <c r="F9" s="10"/>
      <c r="G9" s="10"/>
      <c r="H9" s="10"/>
      <c r="I9" s="10"/>
      <c r="J9" s="11"/>
    </row>
    <row r="10" spans="1:10" ht="15" x14ac:dyDescent="0.25">
      <c r="A10" s="12" t="s">
        <v>5</v>
      </c>
      <c r="B10" s="256" t="s">
        <v>6</v>
      </c>
      <c r="C10" s="256"/>
      <c r="D10" s="256"/>
      <c r="E10" s="256"/>
      <c r="F10" s="256"/>
      <c r="G10" s="256"/>
      <c r="H10" s="256"/>
      <c r="I10" s="256"/>
    </row>
    <row r="11" spans="1:10" ht="15" x14ac:dyDescent="0.25">
      <c r="A11" s="12"/>
      <c r="B11" s="12" t="s">
        <v>7</v>
      </c>
      <c r="C11" s="256" t="s">
        <v>8</v>
      </c>
      <c r="D11" s="256"/>
      <c r="E11" s="256"/>
      <c r="F11" s="256"/>
      <c r="G11" s="256"/>
      <c r="H11" s="256"/>
      <c r="I11" s="256"/>
    </row>
    <row r="12" spans="1:10" ht="15" x14ac:dyDescent="0.25">
      <c r="A12" s="12"/>
      <c r="B12" s="12" t="s">
        <v>9</v>
      </c>
      <c r="C12" s="256" t="s">
        <v>10</v>
      </c>
      <c r="D12" s="256"/>
      <c r="E12" s="256"/>
      <c r="F12" s="256"/>
      <c r="G12" s="256"/>
      <c r="H12" s="256"/>
      <c r="I12" s="256"/>
    </row>
    <row r="13" spans="1:10" ht="15" x14ac:dyDescent="0.25">
      <c r="A13" s="12"/>
      <c r="B13" s="12"/>
      <c r="C13" s="256"/>
      <c r="D13" s="256"/>
      <c r="E13" s="256"/>
      <c r="F13" s="256"/>
      <c r="G13" s="256"/>
      <c r="H13" s="256"/>
      <c r="I13" s="256"/>
    </row>
    <row r="14" spans="1:10" ht="15" x14ac:dyDescent="0.25">
      <c r="A14" s="12" t="s">
        <v>11</v>
      </c>
      <c r="B14" s="256" t="s">
        <v>12</v>
      </c>
      <c r="C14" s="256"/>
      <c r="D14" s="256"/>
      <c r="E14" s="256"/>
      <c r="F14" s="256"/>
      <c r="G14" s="256"/>
      <c r="H14" s="256"/>
      <c r="I14" s="256"/>
    </row>
    <row r="15" spans="1:10" ht="15" x14ac:dyDescent="0.25">
      <c r="A15" s="12"/>
      <c r="B15" s="12" t="s">
        <v>13</v>
      </c>
      <c r="C15" s="256" t="s">
        <v>14</v>
      </c>
      <c r="D15" s="256"/>
      <c r="E15" s="256"/>
      <c r="F15" s="256"/>
      <c r="G15" s="256"/>
      <c r="H15" s="256"/>
      <c r="I15" s="256"/>
    </row>
    <row r="16" spans="1:10" ht="15" x14ac:dyDescent="0.25">
      <c r="A16" s="12"/>
      <c r="B16" s="12" t="s">
        <v>15</v>
      </c>
      <c r="C16" s="256" t="s">
        <v>16</v>
      </c>
      <c r="D16" s="256"/>
      <c r="E16" s="256"/>
      <c r="F16" s="256"/>
      <c r="G16" s="256"/>
      <c r="H16" s="256"/>
      <c r="I16" s="256"/>
    </row>
    <row r="17" spans="1:9" ht="15" x14ac:dyDescent="0.25">
      <c r="A17" s="12"/>
      <c r="B17" s="12" t="s">
        <v>17</v>
      </c>
      <c r="C17" s="8" t="s">
        <v>18</v>
      </c>
      <c r="D17" s="8" t="s">
        <v>19</v>
      </c>
      <c r="E17" s="8"/>
      <c r="F17" s="8"/>
      <c r="G17" s="8"/>
      <c r="H17" s="8"/>
      <c r="I17" s="8"/>
    </row>
    <row r="18" spans="1:9" ht="15" x14ac:dyDescent="0.25">
      <c r="A18" s="12"/>
      <c r="B18" s="12"/>
      <c r="C18" s="8"/>
      <c r="D18" s="8"/>
      <c r="E18" s="8"/>
      <c r="F18" s="8"/>
      <c r="G18" s="8"/>
      <c r="H18" s="8"/>
      <c r="I18" s="8"/>
    </row>
    <row r="19" spans="1:9" ht="15" x14ac:dyDescent="0.25">
      <c r="A19" s="12" t="s">
        <v>20</v>
      </c>
      <c r="B19" s="256" t="s">
        <v>21</v>
      </c>
      <c r="C19" s="256"/>
      <c r="D19" s="256"/>
      <c r="E19" s="256"/>
      <c r="F19" s="256"/>
      <c r="G19" s="256"/>
      <c r="H19" s="256"/>
      <c r="I19" s="256"/>
    </row>
    <row r="20" spans="1:9" ht="15" x14ac:dyDescent="0.25">
      <c r="A20" s="12"/>
      <c r="B20" s="12" t="s">
        <v>22</v>
      </c>
      <c r="C20" s="256" t="s">
        <v>23</v>
      </c>
      <c r="D20" s="256"/>
      <c r="E20" s="256"/>
      <c r="F20" s="256"/>
      <c r="G20" s="256"/>
      <c r="H20" s="256"/>
      <c r="I20" s="256"/>
    </row>
    <row r="21" spans="1:9" ht="15" x14ac:dyDescent="0.25">
      <c r="A21" s="12"/>
      <c r="B21" s="12" t="s">
        <v>24</v>
      </c>
      <c r="C21" s="256" t="s">
        <v>25</v>
      </c>
      <c r="D21" s="256"/>
      <c r="E21" s="256"/>
      <c r="F21" s="256"/>
      <c r="G21" s="256"/>
      <c r="H21" s="256"/>
      <c r="I21" s="256"/>
    </row>
    <row r="22" spans="1:9" ht="14.25" x14ac:dyDescent="0.2">
      <c r="A22" s="12"/>
      <c r="B22" s="12"/>
      <c r="C22" s="12"/>
      <c r="D22" s="12"/>
      <c r="E22" s="12"/>
      <c r="F22" s="12"/>
      <c r="G22" s="12"/>
      <c r="H22" s="12"/>
      <c r="I22" s="12"/>
    </row>
    <row r="23" spans="1:9" ht="15" x14ac:dyDescent="0.25">
      <c r="A23" s="7" t="s">
        <v>26</v>
      </c>
      <c r="B23" s="13" t="s">
        <v>27</v>
      </c>
      <c r="C23" s="12"/>
      <c r="D23" s="12"/>
      <c r="E23" s="12"/>
      <c r="F23" s="12"/>
      <c r="G23" s="12"/>
      <c r="H23" s="12"/>
      <c r="I23" s="12"/>
    </row>
    <row r="24" spans="1:9" ht="15" x14ac:dyDescent="0.25">
      <c r="A24" s="12"/>
      <c r="B24" s="12" t="s">
        <v>28</v>
      </c>
      <c r="C24" s="254" t="s">
        <v>29</v>
      </c>
      <c r="D24" s="255"/>
      <c r="E24" s="255"/>
      <c r="F24" s="255"/>
      <c r="G24" s="255"/>
      <c r="H24" s="255"/>
      <c r="I24" s="255"/>
    </row>
    <row r="25" spans="1:9" ht="14.25" x14ac:dyDescent="0.2">
      <c r="A25" s="12"/>
      <c r="B25" s="12"/>
      <c r="C25" s="12"/>
      <c r="D25" s="12"/>
      <c r="E25" s="12"/>
      <c r="F25" s="12"/>
      <c r="G25" s="12"/>
      <c r="H25" s="12"/>
      <c r="I25" s="12"/>
    </row>
    <row r="26" spans="1:9" ht="15" hidden="1" x14ac:dyDescent="0.25">
      <c r="A26" s="14" t="s">
        <v>30</v>
      </c>
      <c r="B26" s="254" t="s">
        <v>31</v>
      </c>
      <c r="C26" s="255"/>
      <c r="D26" s="255"/>
      <c r="E26" s="255"/>
      <c r="F26" s="255"/>
      <c r="G26" s="255"/>
      <c r="H26" s="255"/>
      <c r="I26" s="255"/>
    </row>
    <row r="27" spans="1:9" ht="15" hidden="1" x14ac:dyDescent="0.25">
      <c r="A27" s="14"/>
      <c r="B27" s="15"/>
      <c r="C27" s="16"/>
      <c r="D27" s="16"/>
      <c r="E27" s="16"/>
      <c r="F27" s="16"/>
      <c r="G27" s="16"/>
      <c r="H27" s="16"/>
      <c r="I27" s="16"/>
    </row>
    <row r="28" spans="1:9" ht="15" hidden="1" x14ac:dyDescent="0.25">
      <c r="A28" s="14" t="s">
        <v>32</v>
      </c>
      <c r="B28" s="15" t="s">
        <v>33</v>
      </c>
      <c r="C28" s="16"/>
      <c r="D28" s="16"/>
      <c r="E28" s="16"/>
      <c r="F28" s="16"/>
      <c r="G28" s="16"/>
      <c r="H28" s="16"/>
      <c r="I28" s="16"/>
    </row>
  </sheetData>
  <sheetProtection algorithmName="SHA-512" hashValue="VUi16b0+7XFWSujm8E+tC+fwdMWtcAQ4vtPB2iV71RiMVyD4gItd8864pEex907Tet/VfRpv0hQl9ol9iSr8Zg==" saltValue="iUcpE5apzjzPYJXtOkt4WQ==" spinCount="100000" sheet="1" objects="1" scenarios="1"/>
  <mergeCells count="18">
    <mergeCell ref="B8:I8"/>
    <mergeCell ref="A1:I1"/>
    <mergeCell ref="A2:I2"/>
    <mergeCell ref="B4:I4"/>
    <mergeCell ref="B5:I5"/>
    <mergeCell ref="B6:I6"/>
    <mergeCell ref="B26:I26"/>
    <mergeCell ref="B10:I10"/>
    <mergeCell ref="C11:I11"/>
    <mergeCell ref="C12:I12"/>
    <mergeCell ref="C13:I13"/>
    <mergeCell ref="B14:I14"/>
    <mergeCell ref="C15:I15"/>
    <mergeCell ref="C16:I16"/>
    <mergeCell ref="B19:I19"/>
    <mergeCell ref="C20:I20"/>
    <mergeCell ref="C21:I21"/>
    <mergeCell ref="C24:I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P425"/>
  <sheetViews>
    <sheetView zoomScaleNormal="100" workbookViewId="0">
      <selection activeCell="J12" sqref="J12"/>
    </sheetView>
  </sheetViews>
  <sheetFormatPr defaultColWidth="9.140625" defaultRowHeight="14.25" x14ac:dyDescent="0.2"/>
  <cols>
    <col min="1" max="1" width="15" style="170" customWidth="1"/>
    <col min="2" max="2" width="3.28515625" style="2" customWidth="1"/>
    <col min="3" max="3" width="24.5703125" style="170" customWidth="1"/>
    <col min="4" max="4" width="3" style="2" customWidth="1"/>
    <col min="5" max="5" width="19.140625" style="170" customWidth="1"/>
    <col min="6" max="6" width="24.7109375" style="2" customWidth="1"/>
    <col min="7" max="7" width="11" style="170" customWidth="1"/>
    <col min="8" max="8" width="9.140625" style="2"/>
    <col min="9" max="9" width="0.140625" style="2" customWidth="1"/>
    <col min="10" max="16384" width="9.140625" style="2"/>
  </cols>
  <sheetData>
    <row r="1" spans="1:9" ht="26.25" customHeight="1" thickBot="1" x14ac:dyDescent="0.25">
      <c r="A1" s="505" t="s">
        <v>338</v>
      </c>
      <c r="B1" s="506"/>
      <c r="C1" s="506"/>
      <c r="D1" s="506"/>
      <c r="E1" s="506"/>
      <c r="F1" s="506"/>
      <c r="G1" s="506"/>
      <c r="H1" s="506"/>
      <c r="I1" s="507"/>
    </row>
    <row r="2" spans="1:9" ht="89.25" customHeight="1" thickBot="1" x14ac:dyDescent="0.25">
      <c r="A2" s="502" t="s">
        <v>339</v>
      </c>
      <c r="B2" s="503"/>
      <c r="C2" s="503"/>
      <c r="D2" s="503"/>
      <c r="E2" s="503"/>
      <c r="F2" s="503"/>
      <c r="G2" s="503"/>
      <c r="H2" s="503"/>
      <c r="I2" s="504"/>
    </row>
    <row r="3" spans="1:9" ht="14.25" customHeight="1" x14ac:dyDescent="0.2">
      <c r="A3" s="169"/>
      <c r="B3" s="169"/>
      <c r="C3" s="169"/>
      <c r="D3" s="169"/>
      <c r="E3" s="169"/>
      <c r="F3" s="169"/>
      <c r="G3" s="169"/>
      <c r="H3" s="169"/>
      <c r="I3" s="169"/>
    </row>
    <row r="4" spans="1:9" ht="14.25" customHeight="1" x14ac:dyDescent="0.2">
      <c r="A4" s="169"/>
      <c r="B4" s="169"/>
      <c r="C4" s="169"/>
      <c r="D4" s="169"/>
      <c r="E4" s="169"/>
      <c r="F4" s="169"/>
      <c r="G4" s="169"/>
      <c r="H4" s="169"/>
      <c r="I4" s="169"/>
    </row>
    <row r="5" spans="1:9" ht="14.25" customHeight="1" x14ac:dyDescent="0.2">
      <c r="A5" s="236" t="s">
        <v>506</v>
      </c>
      <c r="B5" s="168"/>
      <c r="C5" s="168"/>
      <c r="D5" s="168"/>
      <c r="E5" s="168"/>
      <c r="F5" s="168"/>
      <c r="G5" s="168"/>
      <c r="H5" s="168"/>
      <c r="I5" s="237"/>
    </row>
    <row r="6" spans="1:9" ht="14.25" customHeight="1" x14ac:dyDescent="0.2">
      <c r="A6" s="236" t="s">
        <v>507</v>
      </c>
      <c r="B6" s="168"/>
      <c r="C6" s="168"/>
      <c r="D6" s="168"/>
      <c r="E6" s="168"/>
      <c r="F6" s="168"/>
      <c r="G6" s="168"/>
      <c r="H6" s="168"/>
      <c r="I6" s="237"/>
    </row>
    <row r="7" spans="1:9" ht="14.25" customHeight="1" x14ac:dyDescent="0.2">
      <c r="A7" s="236" t="s">
        <v>508</v>
      </c>
      <c r="B7" s="168"/>
      <c r="C7" s="168"/>
      <c r="D7" s="168"/>
      <c r="E7" s="168"/>
      <c r="F7" s="168"/>
      <c r="G7" s="168"/>
      <c r="H7" s="168"/>
      <c r="I7" s="237"/>
    </row>
    <row r="8" spans="1:9" ht="14.25" customHeight="1" x14ac:dyDescent="0.2">
      <c r="A8" s="236" t="s">
        <v>509</v>
      </c>
      <c r="B8" s="168"/>
      <c r="C8" s="168"/>
      <c r="D8" s="168"/>
      <c r="E8" s="168"/>
      <c r="F8" s="168"/>
      <c r="G8" s="168"/>
      <c r="H8" s="168"/>
      <c r="I8" s="237"/>
    </row>
    <row r="9" spans="1:9" ht="14.25" customHeight="1" x14ac:dyDescent="0.2">
      <c r="A9" s="236" t="s">
        <v>510</v>
      </c>
      <c r="B9" s="168"/>
      <c r="C9" s="168"/>
      <c r="D9" s="168"/>
      <c r="E9" s="168"/>
      <c r="F9" s="168"/>
      <c r="G9" s="168"/>
      <c r="H9" s="168"/>
      <c r="I9" s="237"/>
    </row>
    <row r="10" spans="1:9" ht="14.25" customHeight="1" x14ac:dyDescent="0.2">
      <c r="A10" s="236" t="s">
        <v>511</v>
      </c>
      <c r="B10" s="168"/>
      <c r="C10" s="168"/>
      <c r="D10" s="168"/>
      <c r="E10" s="168"/>
      <c r="F10" s="168"/>
      <c r="G10" s="168"/>
      <c r="H10" s="168"/>
      <c r="I10" s="237"/>
    </row>
    <row r="11" spans="1:9" ht="14.25" customHeight="1" x14ac:dyDescent="0.2">
      <c r="A11" s="236" t="s">
        <v>512</v>
      </c>
      <c r="B11" s="168"/>
      <c r="C11" s="168"/>
      <c r="D11" s="168"/>
      <c r="E11" s="168"/>
      <c r="F11" s="168"/>
      <c r="G11" s="168"/>
      <c r="H11" s="168"/>
      <c r="I11" s="237"/>
    </row>
    <row r="12" spans="1:9" ht="14.25" customHeight="1" x14ac:dyDescent="0.2">
      <c r="A12" s="236" t="s">
        <v>513</v>
      </c>
      <c r="B12" s="168"/>
      <c r="C12" s="168"/>
      <c r="D12" s="168"/>
      <c r="E12" s="168"/>
      <c r="F12" s="168"/>
      <c r="G12" s="168"/>
      <c r="H12" s="168"/>
      <c r="I12" s="237"/>
    </row>
    <row r="13" spans="1:9" ht="14.25" customHeight="1" x14ac:dyDescent="0.2">
      <c r="A13" s="236" t="s">
        <v>514</v>
      </c>
      <c r="B13" s="168"/>
      <c r="C13" s="168"/>
      <c r="D13" s="168"/>
      <c r="E13" s="168"/>
      <c r="F13" s="168"/>
      <c r="G13" s="168"/>
      <c r="H13" s="168"/>
      <c r="I13" s="237"/>
    </row>
    <row r="14" spans="1:9" ht="14.25" customHeight="1" x14ac:dyDescent="0.2">
      <c r="A14" s="236" t="s">
        <v>515</v>
      </c>
      <c r="B14" s="168"/>
      <c r="C14" s="168"/>
      <c r="D14" s="168"/>
      <c r="E14" s="168"/>
      <c r="F14" s="168"/>
      <c r="G14" s="168"/>
      <c r="H14" s="168"/>
      <c r="I14" s="237"/>
    </row>
    <row r="15" spans="1:9" ht="14.25" customHeight="1" x14ac:dyDescent="0.2">
      <c r="A15" s="236" t="s">
        <v>516</v>
      </c>
      <c r="B15" s="168"/>
      <c r="C15" s="168"/>
      <c r="D15" s="168"/>
      <c r="E15" s="168"/>
      <c r="F15" s="168"/>
      <c r="G15" s="168"/>
      <c r="H15" s="168"/>
      <c r="I15" s="237"/>
    </row>
    <row r="16" spans="1:9" ht="14.25" customHeight="1" x14ac:dyDescent="0.2">
      <c r="A16" s="236" t="s">
        <v>517</v>
      </c>
      <c r="B16" s="168"/>
      <c r="C16" s="168"/>
      <c r="D16" s="168"/>
      <c r="E16" s="168"/>
      <c r="F16" s="168"/>
      <c r="G16" s="168"/>
      <c r="H16" s="168"/>
      <c r="I16" s="237"/>
    </row>
    <row r="17" spans="1:16" ht="14.25" customHeight="1" x14ac:dyDescent="0.2">
      <c r="A17" s="236" t="s">
        <v>518</v>
      </c>
      <c r="B17" s="168"/>
      <c r="C17" s="168"/>
      <c r="D17" s="168"/>
      <c r="E17" s="168"/>
      <c r="F17" s="168"/>
      <c r="G17" s="168"/>
      <c r="H17" s="168"/>
      <c r="I17" s="237"/>
    </row>
    <row r="18" spans="1:16" ht="14.25" customHeight="1" x14ac:dyDescent="0.2">
      <c r="A18" s="236" t="s">
        <v>519</v>
      </c>
      <c r="B18" s="168"/>
      <c r="C18" s="168"/>
      <c r="D18" s="168"/>
      <c r="E18" s="168"/>
      <c r="F18" s="168"/>
      <c r="G18" s="168"/>
      <c r="H18" s="168"/>
      <c r="I18" s="237"/>
    </row>
    <row r="19" spans="1:16" ht="14.25" customHeight="1" x14ac:dyDescent="0.2">
      <c r="A19" s="236" t="s">
        <v>520</v>
      </c>
      <c r="B19" s="168"/>
      <c r="C19" s="168"/>
      <c r="D19" s="168"/>
      <c r="E19" s="168"/>
      <c r="F19" s="168"/>
      <c r="G19" s="168"/>
      <c r="H19" s="168"/>
      <c r="I19" s="237"/>
    </row>
    <row r="20" spans="1:16" ht="14.25" customHeight="1" x14ac:dyDescent="0.2">
      <c r="A20" s="236" t="s">
        <v>521</v>
      </c>
      <c r="B20" s="168"/>
      <c r="C20" s="168"/>
      <c r="D20" s="168"/>
      <c r="E20" s="168"/>
      <c r="F20" s="168"/>
      <c r="G20" s="168"/>
      <c r="H20" s="168"/>
      <c r="I20" s="237"/>
    </row>
    <row r="21" spans="1:16" ht="14.25" customHeight="1" x14ac:dyDescent="0.2">
      <c r="A21" s="236" t="s">
        <v>522</v>
      </c>
      <c r="B21" s="168"/>
      <c r="C21" s="168"/>
      <c r="D21" s="168"/>
      <c r="E21" s="168"/>
      <c r="F21" s="168"/>
      <c r="G21" s="168"/>
      <c r="H21" s="168"/>
      <c r="I21" s="237"/>
    </row>
    <row r="22" spans="1:16" ht="14.25" customHeight="1" x14ac:dyDescent="0.2">
      <c r="A22" s="236" t="s">
        <v>523</v>
      </c>
      <c r="B22" s="168"/>
      <c r="C22" s="168"/>
      <c r="D22" s="168"/>
      <c r="E22" s="168"/>
      <c r="F22" s="168"/>
      <c r="G22" s="168"/>
      <c r="H22" s="168"/>
      <c r="I22" s="237"/>
    </row>
    <row r="23" spans="1:16" ht="14.25" customHeight="1" x14ac:dyDescent="0.2">
      <c r="A23" s="236" t="s">
        <v>524</v>
      </c>
      <c r="B23" s="168"/>
      <c r="C23" s="168"/>
      <c r="D23" s="168"/>
      <c r="E23" s="168"/>
      <c r="F23" s="168"/>
      <c r="G23" s="168"/>
      <c r="H23" s="168"/>
      <c r="I23" s="237"/>
    </row>
    <row r="24" spans="1:16" ht="14.25" customHeight="1" x14ac:dyDescent="0.2">
      <c r="A24" s="236" t="s">
        <v>340</v>
      </c>
      <c r="B24" s="168"/>
      <c r="C24" s="168"/>
      <c r="D24" s="168"/>
      <c r="E24" s="168"/>
      <c r="F24" s="168"/>
      <c r="G24" s="168"/>
      <c r="H24" s="168"/>
      <c r="I24" s="237"/>
    </row>
    <row r="25" spans="1:16" ht="14.25" customHeight="1" x14ac:dyDescent="0.2">
      <c r="A25" s="236" t="s">
        <v>341</v>
      </c>
      <c r="B25" s="168"/>
      <c r="C25" s="168"/>
      <c r="D25" s="168"/>
      <c r="E25" s="168"/>
      <c r="F25" s="168"/>
      <c r="G25" s="168"/>
      <c r="H25" s="168"/>
      <c r="I25" s="237"/>
    </row>
    <row r="26" spans="1:16" ht="14.25" customHeight="1" x14ac:dyDescent="0.2">
      <c r="A26" s="236" t="s">
        <v>342</v>
      </c>
      <c r="B26" s="168"/>
      <c r="C26" s="168"/>
      <c r="D26" s="168"/>
      <c r="E26" s="168"/>
      <c r="F26" s="168"/>
      <c r="G26" s="168"/>
      <c r="H26" s="168"/>
      <c r="I26" s="237"/>
    </row>
    <row r="27" spans="1:16" ht="14.25" customHeight="1" x14ac:dyDescent="0.2">
      <c r="A27" s="236" t="s">
        <v>343</v>
      </c>
      <c r="B27" s="168"/>
      <c r="C27" s="168"/>
      <c r="D27" s="168"/>
      <c r="E27" s="168"/>
      <c r="F27" s="168"/>
      <c r="G27" s="168"/>
      <c r="H27" s="168"/>
      <c r="I27" s="237"/>
    </row>
    <row r="28" spans="1:16" ht="14.25" customHeight="1" x14ac:dyDescent="0.2">
      <c r="A28" s="236" t="s">
        <v>344</v>
      </c>
      <c r="B28" s="168"/>
      <c r="C28" s="168"/>
      <c r="D28" s="168"/>
      <c r="E28" s="168"/>
      <c r="F28" s="168"/>
      <c r="G28" s="168"/>
      <c r="H28" s="168"/>
      <c r="I28" s="237"/>
    </row>
    <row r="29" spans="1:16" ht="14.25" customHeight="1" x14ac:dyDescent="0.2">
      <c r="A29" s="236" t="s">
        <v>345</v>
      </c>
      <c r="B29" s="168"/>
      <c r="C29" s="168"/>
      <c r="D29" s="168"/>
      <c r="E29" s="168"/>
      <c r="F29" s="168"/>
      <c r="G29" s="168"/>
      <c r="H29" s="168"/>
      <c r="I29" s="237"/>
    </row>
    <row r="30" spans="1:16" ht="14.25" customHeight="1" x14ac:dyDescent="0.2">
      <c r="A30" s="236" t="s">
        <v>346</v>
      </c>
      <c r="B30" s="168"/>
      <c r="C30" s="168"/>
      <c r="D30" s="168"/>
      <c r="E30" s="168"/>
      <c r="F30" s="168"/>
      <c r="G30" s="168"/>
      <c r="H30" s="168"/>
      <c r="I30" s="237"/>
    </row>
    <row r="31" spans="1:16" ht="14.25" customHeight="1" x14ac:dyDescent="0.2">
      <c r="A31" s="236" t="s">
        <v>347</v>
      </c>
      <c r="B31" s="168"/>
      <c r="C31" s="168"/>
      <c r="D31" s="168"/>
      <c r="E31" s="168"/>
      <c r="F31" s="168"/>
      <c r="G31" s="168"/>
      <c r="H31" s="168"/>
      <c r="I31" s="237"/>
    </row>
    <row r="32" spans="1:16" ht="15" customHeight="1" thickBot="1" x14ac:dyDescent="0.25">
      <c r="A32" s="169"/>
      <c r="B32" s="169"/>
      <c r="C32" s="169"/>
      <c r="D32" s="169"/>
      <c r="E32" s="169"/>
      <c r="F32" s="169"/>
      <c r="G32" s="169"/>
      <c r="P32" s="1"/>
    </row>
    <row r="33" spans="1:9" ht="14.25" customHeight="1" x14ac:dyDescent="0.2">
      <c r="A33" s="493" t="s">
        <v>540</v>
      </c>
      <c r="B33" s="494"/>
      <c r="C33" s="494"/>
      <c r="D33" s="494"/>
      <c r="E33" s="494"/>
      <c r="F33" s="494"/>
      <c r="G33" s="494"/>
      <c r="H33" s="494"/>
      <c r="I33" s="495"/>
    </row>
    <row r="34" spans="1:9" ht="14.25" customHeight="1" x14ac:dyDescent="0.2">
      <c r="A34" s="496"/>
      <c r="B34" s="497"/>
      <c r="C34" s="497"/>
      <c r="D34" s="497"/>
      <c r="E34" s="497"/>
      <c r="F34" s="497"/>
      <c r="G34" s="497"/>
      <c r="H34" s="497"/>
      <c r="I34" s="498"/>
    </row>
    <row r="35" spans="1:9" ht="14.25" customHeight="1" x14ac:dyDescent="0.2">
      <c r="A35" s="496"/>
      <c r="B35" s="497"/>
      <c r="C35" s="497"/>
      <c r="D35" s="497"/>
      <c r="E35" s="497"/>
      <c r="F35" s="497"/>
      <c r="G35" s="497"/>
      <c r="H35" s="497"/>
      <c r="I35" s="498"/>
    </row>
    <row r="36" spans="1:9" ht="33" customHeight="1" x14ac:dyDescent="0.2">
      <c r="A36" s="496"/>
      <c r="B36" s="497"/>
      <c r="C36" s="497"/>
      <c r="D36" s="497"/>
      <c r="E36" s="497"/>
      <c r="F36" s="497"/>
      <c r="G36" s="497"/>
      <c r="H36" s="497"/>
      <c r="I36" s="498"/>
    </row>
    <row r="37" spans="1:9" ht="12" customHeight="1" x14ac:dyDescent="0.2">
      <c r="A37" s="496"/>
      <c r="B37" s="497"/>
      <c r="C37" s="497"/>
      <c r="D37" s="497"/>
      <c r="E37" s="497"/>
      <c r="F37" s="497"/>
      <c r="G37" s="497"/>
      <c r="H37" s="497"/>
      <c r="I37" s="498"/>
    </row>
    <row r="38" spans="1:9" ht="14.25" hidden="1" customHeight="1" thickBot="1" x14ac:dyDescent="0.25">
      <c r="A38" s="499"/>
      <c r="B38" s="500"/>
      <c r="C38" s="500"/>
      <c r="D38" s="500"/>
      <c r="E38" s="500"/>
      <c r="F38" s="500"/>
      <c r="G38" s="500"/>
      <c r="H38" s="500"/>
      <c r="I38" s="501"/>
    </row>
    <row r="39" spans="1:9" ht="14.25" customHeight="1" thickBot="1" x14ac:dyDescent="0.25">
      <c r="A39" s="238"/>
      <c r="B39" s="238"/>
      <c r="C39" s="238"/>
      <c r="D39" s="169"/>
      <c r="E39" s="169"/>
      <c r="F39" s="238"/>
      <c r="G39" s="169"/>
    </row>
    <row r="40" spans="1:9" ht="14.25" customHeight="1" x14ac:dyDescent="0.2">
      <c r="A40" s="169" t="s">
        <v>525</v>
      </c>
      <c r="B40" s="169"/>
      <c r="C40" s="169"/>
      <c r="D40" s="169"/>
      <c r="E40" s="169"/>
      <c r="F40" s="2" t="s">
        <v>526</v>
      </c>
      <c r="G40" s="169"/>
    </row>
    <row r="41" spans="1:9" ht="14.25" customHeight="1" x14ac:dyDescent="0.2">
      <c r="A41" s="169"/>
      <c r="B41" s="169"/>
      <c r="C41" s="169"/>
      <c r="D41" s="169"/>
      <c r="E41" s="169"/>
      <c r="F41" s="169"/>
      <c r="G41" s="169"/>
    </row>
    <row r="42" spans="1:9" ht="14.25" customHeight="1" x14ac:dyDescent="0.2">
      <c r="A42" s="169"/>
      <c r="B42" s="169"/>
      <c r="C42" s="169"/>
      <c r="D42" s="169"/>
      <c r="E42" s="169"/>
      <c r="F42" s="169"/>
      <c r="G42" s="169"/>
    </row>
    <row r="43" spans="1:9" ht="14.25" customHeight="1" x14ac:dyDescent="0.2">
      <c r="A43" s="169"/>
      <c r="B43" s="169"/>
      <c r="C43" s="169"/>
      <c r="D43" s="169"/>
      <c r="E43" s="169"/>
      <c r="F43" s="169"/>
      <c r="G43" s="169"/>
    </row>
    <row r="44" spans="1:9" ht="14.25" customHeight="1" x14ac:dyDescent="0.2">
      <c r="A44" s="169"/>
      <c r="B44" s="169"/>
      <c r="C44" s="169"/>
      <c r="D44" s="169"/>
      <c r="E44" s="169"/>
      <c r="F44" s="169"/>
      <c r="G44" s="169"/>
    </row>
    <row r="45" spans="1:9" ht="14.25" customHeight="1" x14ac:dyDescent="0.2">
      <c r="A45" s="169"/>
      <c r="B45" s="169"/>
      <c r="C45" s="169"/>
      <c r="D45" s="169"/>
      <c r="E45" s="169"/>
      <c r="F45" s="169"/>
      <c r="G45" s="169"/>
    </row>
    <row r="46" spans="1:9" ht="14.25" customHeight="1" x14ac:dyDescent="0.2">
      <c r="A46" s="169"/>
      <c r="B46" s="169"/>
      <c r="C46" s="169"/>
      <c r="D46" s="169"/>
      <c r="E46" s="169"/>
      <c r="F46" s="169"/>
      <c r="G46" s="169"/>
    </row>
    <row r="47" spans="1:9" ht="14.25" customHeight="1" x14ac:dyDescent="0.2">
      <c r="A47" s="169"/>
      <c r="B47" s="169"/>
      <c r="C47" s="169"/>
      <c r="D47" s="169"/>
      <c r="E47" s="169"/>
      <c r="F47" s="169"/>
      <c r="G47" s="169"/>
    </row>
    <row r="48" spans="1:9" ht="14.25" customHeight="1" x14ac:dyDescent="0.2">
      <c r="A48" s="169"/>
      <c r="B48" s="169"/>
      <c r="C48" s="169"/>
      <c r="D48" s="169"/>
      <c r="E48" s="169"/>
      <c r="F48" s="169"/>
      <c r="G48" s="169"/>
    </row>
    <row r="49" spans="1:7" ht="14.25" customHeight="1" x14ac:dyDescent="0.2">
      <c r="A49" s="169"/>
      <c r="B49" s="169"/>
      <c r="C49" s="169"/>
      <c r="D49" s="169"/>
      <c r="E49" s="169"/>
      <c r="F49" s="169"/>
      <c r="G49" s="169"/>
    </row>
    <row r="50" spans="1:7" ht="14.25" customHeight="1" x14ac:dyDescent="0.2">
      <c r="A50" s="169"/>
      <c r="B50" s="169"/>
      <c r="C50" s="169"/>
      <c r="D50" s="169"/>
      <c r="E50" s="169"/>
      <c r="F50" s="169"/>
      <c r="G50" s="169"/>
    </row>
    <row r="51" spans="1:7" ht="14.25" customHeight="1" x14ac:dyDescent="0.2">
      <c r="A51" s="169"/>
      <c r="B51" s="169"/>
      <c r="C51" s="169"/>
      <c r="D51" s="169"/>
      <c r="E51" s="169"/>
      <c r="F51" s="169"/>
      <c r="G51" s="169"/>
    </row>
    <row r="52" spans="1:7" ht="14.25" customHeight="1" x14ac:dyDescent="0.2">
      <c r="A52" s="169"/>
      <c r="B52" s="169"/>
      <c r="C52" s="169"/>
      <c r="D52" s="169"/>
      <c r="E52" s="169"/>
      <c r="F52" s="169"/>
      <c r="G52" s="169"/>
    </row>
    <row r="53" spans="1:7" ht="14.25" customHeight="1" x14ac:dyDescent="0.2">
      <c r="A53" s="169"/>
      <c r="B53" s="169"/>
      <c r="C53" s="169"/>
      <c r="D53" s="169"/>
      <c r="E53" s="169"/>
      <c r="F53" s="169"/>
      <c r="G53" s="169"/>
    </row>
    <row r="54" spans="1:7" ht="14.25" customHeight="1" x14ac:dyDescent="0.2">
      <c r="A54" s="169"/>
      <c r="B54" s="169"/>
      <c r="C54" s="169"/>
      <c r="D54" s="169"/>
      <c r="E54" s="169"/>
      <c r="F54" s="169"/>
      <c r="G54" s="169"/>
    </row>
    <row r="55" spans="1:7" ht="14.25" customHeight="1" x14ac:dyDescent="0.2">
      <c r="A55" s="169"/>
      <c r="B55" s="169"/>
      <c r="C55" s="169"/>
      <c r="D55" s="169"/>
      <c r="E55" s="169"/>
      <c r="F55" s="169"/>
      <c r="G55" s="169"/>
    </row>
    <row r="56" spans="1:7" ht="14.25" customHeight="1" x14ac:dyDescent="0.2">
      <c r="A56" s="169"/>
      <c r="B56" s="169"/>
      <c r="C56" s="169"/>
      <c r="D56" s="169"/>
      <c r="E56" s="169"/>
      <c r="F56" s="169"/>
      <c r="G56" s="169"/>
    </row>
    <row r="57" spans="1:7" ht="14.25" customHeight="1" x14ac:dyDescent="0.2">
      <c r="A57" s="169"/>
      <c r="B57" s="169"/>
      <c r="C57" s="169"/>
      <c r="D57" s="169"/>
      <c r="E57" s="169"/>
      <c r="F57" s="169"/>
      <c r="G57" s="169"/>
    </row>
    <row r="58" spans="1:7" ht="14.25" customHeight="1" x14ac:dyDescent="0.2">
      <c r="A58" s="169"/>
      <c r="B58" s="169"/>
      <c r="C58" s="169"/>
      <c r="D58" s="169"/>
      <c r="E58" s="169"/>
      <c r="F58" s="169"/>
      <c r="G58" s="169"/>
    </row>
    <row r="59" spans="1:7" ht="14.25" customHeight="1" x14ac:dyDescent="0.2">
      <c r="A59" s="169"/>
      <c r="B59" s="169"/>
      <c r="C59" s="169"/>
      <c r="D59" s="169"/>
      <c r="E59" s="169"/>
      <c r="F59" s="169"/>
      <c r="G59" s="169"/>
    </row>
    <row r="60" spans="1:7" ht="14.25" customHeight="1" x14ac:dyDescent="0.2">
      <c r="A60" s="169"/>
      <c r="B60" s="169"/>
      <c r="C60" s="169"/>
      <c r="D60" s="169"/>
      <c r="E60" s="169"/>
      <c r="F60" s="169"/>
      <c r="G60" s="169"/>
    </row>
    <row r="61" spans="1:7" ht="14.25" customHeight="1" x14ac:dyDescent="0.2">
      <c r="A61" s="169"/>
      <c r="B61" s="169"/>
      <c r="C61" s="169"/>
      <c r="D61" s="169"/>
      <c r="E61" s="169"/>
      <c r="F61" s="169"/>
      <c r="G61" s="169"/>
    </row>
    <row r="62" spans="1:7" ht="14.25" customHeight="1" x14ac:dyDescent="0.2">
      <c r="A62" s="169"/>
      <c r="B62" s="169"/>
      <c r="C62" s="169"/>
      <c r="D62" s="169"/>
      <c r="E62" s="169"/>
      <c r="F62" s="169"/>
      <c r="G62" s="169"/>
    </row>
    <row r="63" spans="1:7" ht="14.25" customHeight="1" x14ac:dyDescent="0.2">
      <c r="A63" s="169"/>
      <c r="B63" s="169"/>
      <c r="C63" s="169"/>
      <c r="D63" s="169"/>
      <c r="E63" s="169"/>
      <c r="F63" s="169"/>
      <c r="G63" s="169"/>
    </row>
    <row r="64" spans="1:7" ht="14.25" customHeight="1" x14ac:dyDescent="0.2">
      <c r="A64" s="169"/>
      <c r="B64" s="169"/>
      <c r="C64" s="169"/>
      <c r="D64" s="169"/>
      <c r="E64" s="169"/>
      <c r="F64" s="169"/>
      <c r="G64" s="169"/>
    </row>
    <row r="65" spans="1:7" ht="14.25" customHeight="1" x14ac:dyDescent="0.2">
      <c r="A65" s="169"/>
      <c r="B65" s="169"/>
      <c r="C65" s="169"/>
      <c r="D65" s="169"/>
      <c r="E65" s="169"/>
      <c r="F65" s="169"/>
      <c r="G65" s="169"/>
    </row>
    <row r="66" spans="1:7" ht="14.25" customHeight="1" x14ac:dyDescent="0.2">
      <c r="A66" s="169"/>
      <c r="B66" s="169"/>
      <c r="C66" s="169"/>
      <c r="D66" s="169"/>
      <c r="E66" s="169"/>
      <c r="F66" s="169"/>
      <c r="G66" s="169"/>
    </row>
    <row r="67" spans="1:7" ht="14.25" customHeight="1" x14ac:dyDescent="0.2">
      <c r="A67" s="169"/>
      <c r="B67" s="169"/>
      <c r="C67" s="169"/>
      <c r="D67" s="169"/>
      <c r="E67" s="169"/>
      <c r="F67" s="169"/>
      <c r="G67" s="169"/>
    </row>
    <row r="68" spans="1:7" ht="14.25" customHeight="1" x14ac:dyDescent="0.2">
      <c r="A68" s="169"/>
      <c r="B68" s="169"/>
      <c r="C68" s="169"/>
      <c r="D68" s="169"/>
      <c r="E68" s="169"/>
      <c r="F68" s="169"/>
      <c r="G68" s="169"/>
    </row>
    <row r="69" spans="1:7" ht="14.25" customHeight="1" x14ac:dyDescent="0.2">
      <c r="A69" s="169"/>
      <c r="B69" s="169"/>
      <c r="C69" s="169"/>
      <c r="D69" s="169"/>
      <c r="E69" s="169"/>
      <c r="F69" s="169"/>
      <c r="G69" s="169"/>
    </row>
    <row r="70" spans="1:7" ht="14.25" customHeight="1" x14ac:dyDescent="0.2">
      <c r="A70" s="169"/>
      <c r="B70" s="169"/>
      <c r="C70" s="169"/>
      <c r="D70" s="169"/>
      <c r="E70" s="169"/>
      <c r="F70" s="169"/>
      <c r="G70" s="169"/>
    </row>
    <row r="71" spans="1:7" ht="14.25" customHeight="1" x14ac:dyDescent="0.2">
      <c r="A71" s="169"/>
      <c r="B71" s="169"/>
      <c r="C71" s="169"/>
      <c r="D71" s="169"/>
      <c r="E71" s="169"/>
      <c r="F71" s="169"/>
      <c r="G71" s="169"/>
    </row>
    <row r="72" spans="1:7" ht="14.25" customHeight="1" x14ac:dyDescent="0.2">
      <c r="A72" s="169"/>
      <c r="B72" s="169"/>
      <c r="C72" s="169"/>
      <c r="D72" s="169"/>
      <c r="E72" s="169"/>
      <c r="F72" s="169"/>
      <c r="G72" s="169"/>
    </row>
    <row r="73" spans="1:7" ht="14.25" customHeight="1" x14ac:dyDescent="0.2">
      <c r="A73" s="169"/>
      <c r="B73" s="169"/>
      <c r="C73" s="169"/>
      <c r="D73" s="169"/>
      <c r="E73" s="169"/>
      <c r="F73" s="169"/>
      <c r="G73" s="169"/>
    </row>
    <row r="74" spans="1:7" ht="14.25" customHeight="1" x14ac:dyDescent="0.2">
      <c r="A74" s="169"/>
      <c r="B74" s="169"/>
      <c r="C74" s="169"/>
      <c r="D74" s="169"/>
      <c r="E74" s="169"/>
      <c r="F74" s="169"/>
      <c r="G74" s="169"/>
    </row>
    <row r="75" spans="1:7" ht="14.25" customHeight="1" x14ac:dyDescent="0.2">
      <c r="A75" s="169"/>
      <c r="B75" s="169"/>
      <c r="C75" s="169"/>
      <c r="D75" s="169"/>
      <c r="E75" s="169"/>
      <c r="F75" s="169"/>
      <c r="G75" s="169"/>
    </row>
    <row r="76" spans="1:7" ht="14.25" customHeight="1" x14ac:dyDescent="0.2">
      <c r="A76" s="169"/>
      <c r="B76" s="169"/>
      <c r="C76" s="169"/>
      <c r="D76" s="169"/>
      <c r="E76" s="169"/>
      <c r="F76" s="169"/>
      <c r="G76" s="169"/>
    </row>
    <row r="77" spans="1:7" ht="14.25" customHeight="1" x14ac:dyDescent="0.2">
      <c r="A77" s="169"/>
      <c r="B77" s="169"/>
      <c r="C77" s="169"/>
      <c r="D77" s="169"/>
      <c r="E77" s="169"/>
      <c r="F77" s="169"/>
      <c r="G77" s="169"/>
    </row>
    <row r="78" spans="1:7" ht="14.25" customHeight="1" x14ac:dyDescent="0.2">
      <c r="A78" s="169"/>
      <c r="B78" s="169"/>
      <c r="C78" s="169"/>
      <c r="D78" s="169"/>
      <c r="E78" s="169"/>
      <c r="F78" s="169"/>
      <c r="G78" s="169"/>
    </row>
    <row r="79" spans="1:7" ht="14.25" customHeight="1" x14ac:dyDescent="0.2">
      <c r="A79" s="169"/>
      <c r="B79" s="169"/>
      <c r="C79" s="169"/>
      <c r="D79" s="169"/>
      <c r="E79" s="169"/>
      <c r="F79" s="169"/>
      <c r="G79" s="169"/>
    </row>
    <row r="80" spans="1:7" ht="14.25" customHeight="1" x14ac:dyDescent="0.2">
      <c r="A80" s="169"/>
      <c r="B80" s="169"/>
      <c r="C80" s="169"/>
      <c r="D80" s="169"/>
      <c r="E80" s="169"/>
      <c r="F80" s="169"/>
      <c r="G80" s="169"/>
    </row>
    <row r="81" spans="1:7" ht="14.25" customHeight="1" x14ac:dyDescent="0.2">
      <c r="A81" s="169"/>
      <c r="B81" s="169"/>
      <c r="C81" s="169"/>
      <c r="D81" s="169"/>
      <c r="E81" s="169"/>
      <c r="F81" s="169"/>
      <c r="G81" s="169"/>
    </row>
    <row r="82" spans="1:7" ht="14.25" customHeight="1" x14ac:dyDescent="0.2">
      <c r="A82" s="169"/>
      <c r="B82" s="169"/>
      <c r="C82" s="169"/>
      <c r="D82" s="169"/>
      <c r="E82" s="169"/>
      <c r="F82" s="169"/>
      <c r="G82" s="169"/>
    </row>
    <row r="83" spans="1:7" ht="14.25" customHeight="1" x14ac:dyDescent="0.2">
      <c r="A83" s="169"/>
      <c r="B83" s="169"/>
      <c r="C83" s="169"/>
      <c r="D83" s="169"/>
      <c r="E83" s="169"/>
      <c r="F83" s="169"/>
      <c r="G83" s="169"/>
    </row>
    <row r="84" spans="1:7" ht="14.25" customHeight="1" x14ac:dyDescent="0.2">
      <c r="A84" s="169"/>
      <c r="B84" s="169"/>
      <c r="C84" s="169"/>
      <c r="D84" s="169"/>
      <c r="E84" s="169"/>
      <c r="F84" s="169"/>
      <c r="G84" s="169"/>
    </row>
    <row r="85" spans="1:7" ht="14.25" customHeight="1" x14ac:dyDescent="0.2">
      <c r="A85" s="169"/>
      <c r="B85" s="169"/>
      <c r="C85" s="169"/>
      <c r="D85" s="169"/>
      <c r="E85" s="169"/>
      <c r="F85" s="169"/>
      <c r="G85" s="169"/>
    </row>
    <row r="86" spans="1:7" ht="14.25" customHeight="1" x14ac:dyDescent="0.2">
      <c r="A86" s="169"/>
      <c r="B86" s="169"/>
      <c r="C86" s="169"/>
      <c r="D86" s="169"/>
      <c r="E86" s="169"/>
      <c r="F86" s="169"/>
      <c r="G86" s="169"/>
    </row>
    <row r="87" spans="1:7" ht="14.25" customHeight="1" x14ac:dyDescent="0.2">
      <c r="A87" s="169"/>
      <c r="B87" s="169"/>
      <c r="C87" s="169"/>
      <c r="D87" s="169"/>
      <c r="E87" s="169"/>
      <c r="F87" s="169"/>
      <c r="G87" s="169"/>
    </row>
    <row r="88" spans="1:7" ht="14.25" customHeight="1" x14ac:dyDescent="0.2">
      <c r="A88" s="169"/>
      <c r="B88" s="169"/>
      <c r="C88" s="169"/>
      <c r="D88" s="169"/>
      <c r="E88" s="169"/>
      <c r="F88" s="169"/>
      <c r="G88" s="169"/>
    </row>
    <row r="89" spans="1:7" ht="14.25" customHeight="1" x14ac:dyDescent="0.2">
      <c r="A89" s="169"/>
      <c r="B89" s="169"/>
      <c r="C89" s="169"/>
      <c r="D89" s="169"/>
      <c r="E89" s="169"/>
      <c r="F89" s="169"/>
      <c r="G89" s="169"/>
    </row>
    <row r="90" spans="1:7" ht="14.25" customHeight="1" x14ac:dyDescent="0.2">
      <c r="A90" s="169"/>
      <c r="B90" s="169"/>
      <c r="C90" s="169"/>
      <c r="D90" s="169"/>
      <c r="E90" s="169"/>
      <c r="F90" s="169"/>
      <c r="G90" s="169"/>
    </row>
    <row r="91" spans="1:7" ht="14.25" customHeight="1" x14ac:dyDescent="0.2">
      <c r="A91" s="169"/>
      <c r="B91" s="169"/>
      <c r="C91" s="169"/>
      <c r="D91" s="169"/>
      <c r="E91" s="169"/>
      <c r="F91" s="169"/>
      <c r="G91" s="169"/>
    </row>
    <row r="92" spans="1:7" ht="14.25" customHeight="1" x14ac:dyDescent="0.2">
      <c r="A92" s="169"/>
      <c r="B92" s="169"/>
      <c r="C92" s="169"/>
      <c r="D92" s="169"/>
      <c r="E92" s="169"/>
      <c r="F92" s="169"/>
      <c r="G92" s="169"/>
    </row>
    <row r="93" spans="1:7" ht="14.25" customHeight="1" x14ac:dyDescent="0.2">
      <c r="A93" s="169"/>
      <c r="B93" s="169"/>
      <c r="C93" s="169"/>
      <c r="D93" s="169"/>
      <c r="E93" s="169"/>
      <c r="F93" s="169"/>
      <c r="G93" s="169"/>
    </row>
    <row r="94" spans="1:7" ht="14.25" customHeight="1" x14ac:dyDescent="0.2">
      <c r="A94" s="169"/>
      <c r="B94" s="169"/>
      <c r="C94" s="169"/>
      <c r="D94" s="169"/>
      <c r="E94" s="169"/>
      <c r="F94" s="169"/>
      <c r="G94" s="169"/>
    </row>
    <row r="95" spans="1:7" ht="14.25" customHeight="1" x14ac:dyDescent="0.2">
      <c r="A95" s="169"/>
      <c r="B95" s="169"/>
      <c r="C95" s="169"/>
      <c r="D95" s="169"/>
      <c r="E95" s="169"/>
      <c r="F95" s="169"/>
      <c r="G95" s="169"/>
    </row>
    <row r="96" spans="1:7" ht="14.25" customHeight="1" x14ac:dyDescent="0.2">
      <c r="A96" s="169"/>
      <c r="B96" s="169"/>
      <c r="C96" s="169"/>
      <c r="D96" s="169"/>
      <c r="E96" s="169"/>
      <c r="F96" s="169"/>
      <c r="G96" s="169"/>
    </row>
    <row r="97" spans="1:7" ht="14.25" customHeight="1" x14ac:dyDescent="0.2">
      <c r="A97" s="169"/>
      <c r="B97" s="169"/>
      <c r="C97" s="169"/>
      <c r="D97" s="169"/>
      <c r="E97" s="169"/>
      <c r="F97" s="169"/>
      <c r="G97" s="169"/>
    </row>
    <row r="98" spans="1:7" ht="14.25" customHeight="1" x14ac:dyDescent="0.2">
      <c r="A98" s="169"/>
      <c r="B98" s="169"/>
      <c r="C98" s="169"/>
      <c r="D98" s="169"/>
      <c r="E98" s="169"/>
      <c r="F98" s="169"/>
      <c r="G98" s="169"/>
    </row>
    <row r="99" spans="1:7" ht="14.25" customHeight="1" x14ac:dyDescent="0.2">
      <c r="A99" s="169"/>
      <c r="B99" s="169"/>
      <c r="C99" s="169"/>
      <c r="D99" s="169"/>
      <c r="E99" s="169"/>
      <c r="F99" s="169"/>
      <c r="G99" s="169"/>
    </row>
    <row r="100" spans="1:7" ht="14.25" customHeight="1" x14ac:dyDescent="0.2">
      <c r="A100" s="169"/>
      <c r="B100" s="169"/>
      <c r="C100" s="169"/>
      <c r="D100" s="169"/>
      <c r="E100" s="169"/>
      <c r="F100" s="169"/>
      <c r="G100" s="169"/>
    </row>
    <row r="101" spans="1:7" ht="14.25" customHeight="1" x14ac:dyDescent="0.2">
      <c r="A101" s="169"/>
      <c r="B101" s="169"/>
      <c r="C101" s="169"/>
      <c r="D101" s="169"/>
      <c r="E101" s="169"/>
      <c r="F101" s="169"/>
      <c r="G101" s="169"/>
    </row>
    <row r="102" spans="1:7" ht="14.25" customHeight="1" x14ac:dyDescent="0.2">
      <c r="A102" s="169"/>
      <c r="B102" s="169"/>
      <c r="C102" s="169"/>
      <c r="D102" s="169"/>
      <c r="E102" s="169"/>
      <c r="F102" s="169"/>
      <c r="G102" s="169"/>
    </row>
    <row r="103" spans="1:7" ht="14.25" customHeight="1" x14ac:dyDescent="0.2">
      <c r="A103" s="169"/>
      <c r="B103" s="169"/>
      <c r="C103" s="169"/>
      <c r="D103" s="169"/>
      <c r="E103" s="169"/>
      <c r="F103" s="169"/>
      <c r="G103" s="169"/>
    </row>
    <row r="104" spans="1:7" ht="14.25" customHeight="1" x14ac:dyDescent="0.2">
      <c r="A104" s="169"/>
      <c r="B104" s="169"/>
      <c r="C104" s="169"/>
      <c r="D104" s="169"/>
      <c r="E104" s="169"/>
      <c r="F104" s="169"/>
      <c r="G104" s="169"/>
    </row>
    <row r="105" spans="1:7" ht="14.25" customHeight="1" x14ac:dyDescent="0.2">
      <c r="A105" s="169"/>
      <c r="B105" s="169"/>
      <c r="C105" s="169"/>
      <c r="D105" s="169"/>
      <c r="E105" s="169"/>
      <c r="F105" s="169"/>
      <c r="G105" s="169"/>
    </row>
    <row r="106" spans="1:7" ht="14.25" customHeight="1" x14ac:dyDescent="0.2">
      <c r="A106" s="169"/>
      <c r="B106" s="169"/>
      <c r="C106" s="169"/>
      <c r="D106" s="169"/>
      <c r="E106" s="169"/>
      <c r="F106" s="169"/>
      <c r="G106" s="169"/>
    </row>
    <row r="107" spans="1:7" ht="14.25" customHeight="1" x14ac:dyDescent="0.2">
      <c r="A107" s="169"/>
      <c r="B107" s="169"/>
      <c r="C107" s="169"/>
      <c r="D107" s="169"/>
      <c r="E107" s="169"/>
      <c r="F107" s="169"/>
      <c r="G107" s="169"/>
    </row>
    <row r="108" spans="1:7" ht="14.25" customHeight="1" x14ac:dyDescent="0.2">
      <c r="A108" s="169"/>
      <c r="B108" s="169"/>
      <c r="C108" s="169"/>
      <c r="D108" s="169"/>
      <c r="E108" s="169"/>
      <c r="F108" s="169"/>
      <c r="G108" s="169"/>
    </row>
    <row r="109" spans="1:7" ht="14.25" customHeight="1" x14ac:dyDescent="0.2">
      <c r="A109" s="169"/>
      <c r="B109" s="169"/>
      <c r="C109" s="169"/>
      <c r="D109" s="169"/>
      <c r="E109" s="169"/>
      <c r="F109" s="169"/>
      <c r="G109" s="169"/>
    </row>
    <row r="110" spans="1:7" ht="14.25" customHeight="1" x14ac:dyDescent="0.2">
      <c r="A110" s="169"/>
      <c r="B110" s="169"/>
      <c r="C110" s="169"/>
      <c r="D110" s="169"/>
      <c r="E110" s="169"/>
      <c r="F110" s="169"/>
      <c r="G110" s="169"/>
    </row>
    <row r="111" spans="1:7" ht="14.25" customHeight="1" x14ac:dyDescent="0.2">
      <c r="A111" s="169"/>
      <c r="B111" s="169"/>
      <c r="C111" s="169"/>
      <c r="D111" s="169"/>
      <c r="E111" s="169"/>
      <c r="F111" s="169"/>
      <c r="G111" s="169"/>
    </row>
    <row r="112" spans="1:7" ht="14.25" customHeight="1" x14ac:dyDescent="0.2">
      <c r="A112" s="169"/>
      <c r="B112" s="169"/>
      <c r="C112" s="169"/>
      <c r="D112" s="169"/>
      <c r="E112" s="169"/>
      <c r="F112" s="169"/>
      <c r="G112" s="169"/>
    </row>
    <row r="113" spans="1:7" ht="14.25" customHeight="1" x14ac:dyDescent="0.2">
      <c r="A113" s="169"/>
      <c r="B113" s="169"/>
      <c r="C113" s="169"/>
      <c r="D113" s="169"/>
      <c r="E113" s="169"/>
      <c r="F113" s="169"/>
      <c r="G113" s="169"/>
    </row>
    <row r="114" spans="1:7" ht="14.25" customHeight="1" x14ac:dyDescent="0.2">
      <c r="A114" s="169"/>
      <c r="B114" s="169"/>
      <c r="C114" s="169"/>
      <c r="D114" s="169"/>
      <c r="E114" s="169"/>
      <c r="F114" s="169"/>
      <c r="G114" s="169"/>
    </row>
    <row r="115" spans="1:7" ht="14.25" customHeight="1" x14ac:dyDescent="0.2">
      <c r="A115" s="169"/>
      <c r="B115" s="169"/>
      <c r="C115" s="169"/>
      <c r="D115" s="169"/>
      <c r="E115" s="169"/>
      <c r="F115" s="169"/>
      <c r="G115" s="169"/>
    </row>
    <row r="116" spans="1:7" ht="14.25" customHeight="1" x14ac:dyDescent="0.2">
      <c r="A116" s="169"/>
      <c r="B116" s="169"/>
      <c r="C116" s="169"/>
      <c r="D116" s="169"/>
      <c r="E116" s="169"/>
      <c r="F116" s="169"/>
      <c r="G116" s="169"/>
    </row>
    <row r="117" spans="1:7" ht="14.25" customHeight="1" x14ac:dyDescent="0.2">
      <c r="A117" s="169"/>
      <c r="B117" s="169"/>
      <c r="C117" s="169"/>
      <c r="D117" s="169"/>
      <c r="E117" s="169"/>
      <c r="F117" s="169"/>
      <c r="G117" s="169"/>
    </row>
    <row r="118" spans="1:7" ht="14.25" customHeight="1" x14ac:dyDescent="0.2">
      <c r="A118" s="169"/>
      <c r="B118" s="169"/>
      <c r="C118" s="169"/>
      <c r="D118" s="169"/>
      <c r="E118" s="169"/>
      <c r="F118" s="169"/>
      <c r="G118" s="169"/>
    </row>
    <row r="119" spans="1:7" ht="14.25" customHeight="1" x14ac:dyDescent="0.2">
      <c r="A119" s="169"/>
      <c r="B119" s="169"/>
      <c r="C119" s="169"/>
      <c r="D119" s="169"/>
      <c r="E119" s="169"/>
      <c r="F119" s="169"/>
      <c r="G119" s="169"/>
    </row>
    <row r="120" spans="1:7" ht="14.25" customHeight="1" x14ac:dyDescent="0.2">
      <c r="A120" s="169"/>
      <c r="B120" s="169"/>
      <c r="C120" s="169"/>
      <c r="D120" s="169"/>
      <c r="E120" s="169"/>
      <c r="F120" s="169"/>
      <c r="G120" s="169"/>
    </row>
    <row r="121" spans="1:7" ht="14.25" customHeight="1" x14ac:dyDescent="0.2">
      <c r="A121" s="169"/>
      <c r="B121" s="169"/>
      <c r="C121" s="169"/>
      <c r="D121" s="169"/>
      <c r="E121" s="169"/>
      <c r="F121" s="169"/>
      <c r="G121" s="169"/>
    </row>
    <row r="122" spans="1:7" ht="14.25" customHeight="1" x14ac:dyDescent="0.2">
      <c r="A122" s="169"/>
      <c r="B122" s="169"/>
      <c r="C122" s="169"/>
      <c r="D122" s="169"/>
      <c r="E122" s="169"/>
      <c r="F122" s="169"/>
      <c r="G122" s="169"/>
    </row>
    <row r="123" spans="1:7" ht="14.25" customHeight="1" x14ac:dyDescent="0.2">
      <c r="A123" s="169"/>
      <c r="B123" s="169"/>
      <c r="C123" s="169"/>
      <c r="D123" s="169"/>
      <c r="E123" s="169"/>
      <c r="F123" s="169"/>
      <c r="G123" s="169"/>
    </row>
    <row r="124" spans="1:7" ht="14.25" customHeight="1" x14ac:dyDescent="0.2">
      <c r="A124" s="169"/>
      <c r="B124" s="169"/>
      <c r="C124" s="169"/>
      <c r="D124" s="169"/>
      <c r="E124" s="169"/>
      <c r="F124" s="169"/>
      <c r="G124" s="169"/>
    </row>
    <row r="125" spans="1:7" ht="14.25" customHeight="1" x14ac:dyDescent="0.2">
      <c r="A125" s="169"/>
      <c r="B125" s="169"/>
      <c r="C125" s="169"/>
      <c r="D125" s="169"/>
      <c r="E125" s="169"/>
      <c r="F125" s="169"/>
      <c r="G125" s="169"/>
    </row>
    <row r="126" spans="1:7" ht="14.25" customHeight="1" x14ac:dyDescent="0.2">
      <c r="A126" s="169"/>
      <c r="B126" s="169"/>
      <c r="C126" s="169"/>
      <c r="D126" s="169"/>
      <c r="E126" s="169"/>
      <c r="F126" s="169"/>
      <c r="G126" s="169"/>
    </row>
    <row r="127" spans="1:7" ht="14.25" customHeight="1" x14ac:dyDescent="0.2">
      <c r="A127" s="169"/>
      <c r="B127" s="169"/>
      <c r="C127" s="169"/>
      <c r="D127" s="169"/>
      <c r="E127" s="169"/>
      <c r="F127" s="169"/>
      <c r="G127" s="169"/>
    </row>
    <row r="128" spans="1:7" ht="14.25" customHeight="1" x14ac:dyDescent="0.2">
      <c r="A128" s="169"/>
      <c r="B128" s="169"/>
      <c r="C128" s="169"/>
      <c r="D128" s="169"/>
      <c r="E128" s="169"/>
      <c r="F128" s="169"/>
      <c r="G128" s="169"/>
    </row>
    <row r="129" spans="1:7" ht="14.25" customHeight="1" x14ac:dyDescent="0.2">
      <c r="A129" s="169"/>
      <c r="B129" s="169"/>
      <c r="C129" s="169"/>
      <c r="D129" s="169"/>
      <c r="E129" s="169"/>
      <c r="F129" s="169"/>
      <c r="G129" s="169"/>
    </row>
    <row r="130" spans="1:7" ht="14.25" customHeight="1" x14ac:dyDescent="0.2">
      <c r="A130" s="169"/>
      <c r="B130" s="169"/>
      <c r="C130" s="169"/>
      <c r="D130" s="169"/>
      <c r="E130" s="169"/>
      <c r="F130" s="169"/>
      <c r="G130" s="169"/>
    </row>
    <row r="131" spans="1:7" ht="14.25" customHeight="1" x14ac:dyDescent="0.2">
      <c r="A131" s="169"/>
      <c r="B131" s="169"/>
      <c r="C131" s="169"/>
      <c r="D131" s="169"/>
      <c r="E131" s="169"/>
      <c r="F131" s="169"/>
      <c r="G131" s="169"/>
    </row>
    <row r="132" spans="1:7" ht="14.25" customHeight="1" x14ac:dyDescent="0.2">
      <c r="A132" s="169"/>
      <c r="B132" s="169"/>
      <c r="C132" s="169"/>
      <c r="D132" s="169"/>
      <c r="E132" s="169"/>
      <c r="F132" s="169"/>
      <c r="G132" s="169"/>
    </row>
    <row r="133" spans="1:7" ht="14.25" customHeight="1" x14ac:dyDescent="0.2">
      <c r="A133" s="169"/>
      <c r="B133" s="169"/>
      <c r="C133" s="169"/>
      <c r="D133" s="169"/>
      <c r="E133" s="169"/>
      <c r="F133" s="169"/>
      <c r="G133" s="169"/>
    </row>
    <row r="134" spans="1:7" ht="14.25" customHeight="1" x14ac:dyDescent="0.2">
      <c r="A134" s="169"/>
      <c r="B134" s="169"/>
      <c r="C134" s="169"/>
      <c r="D134" s="169"/>
      <c r="E134" s="169"/>
      <c r="F134" s="169"/>
      <c r="G134" s="169"/>
    </row>
    <row r="135" spans="1:7" ht="14.25" customHeight="1" x14ac:dyDescent="0.2">
      <c r="A135" s="169"/>
      <c r="B135" s="169"/>
      <c r="C135" s="169"/>
      <c r="D135" s="169"/>
      <c r="E135" s="169"/>
      <c r="F135" s="169"/>
      <c r="G135" s="169"/>
    </row>
    <row r="136" spans="1:7" ht="14.25" customHeight="1" x14ac:dyDescent="0.2">
      <c r="A136" s="169"/>
      <c r="B136" s="169"/>
      <c r="C136" s="169"/>
      <c r="D136" s="169"/>
      <c r="E136" s="169"/>
      <c r="F136" s="169"/>
      <c r="G136" s="169"/>
    </row>
    <row r="137" spans="1:7" ht="14.25" customHeight="1" x14ac:dyDescent="0.2">
      <c r="A137" s="169"/>
      <c r="B137" s="169"/>
      <c r="C137" s="169"/>
      <c r="D137" s="169"/>
      <c r="E137" s="169"/>
      <c r="F137" s="169"/>
      <c r="G137" s="169"/>
    </row>
    <row r="138" spans="1:7" ht="14.25" customHeight="1" x14ac:dyDescent="0.2">
      <c r="A138" s="169"/>
      <c r="B138" s="169"/>
      <c r="C138" s="169"/>
      <c r="D138" s="169"/>
      <c r="E138" s="169"/>
      <c r="F138" s="169"/>
      <c r="G138" s="169"/>
    </row>
    <row r="139" spans="1:7" ht="14.25" customHeight="1" x14ac:dyDescent="0.2">
      <c r="A139" s="169"/>
      <c r="B139" s="169"/>
      <c r="C139" s="169"/>
      <c r="D139" s="169"/>
      <c r="E139" s="169"/>
      <c r="F139" s="169"/>
      <c r="G139" s="169"/>
    </row>
    <row r="140" spans="1:7" ht="14.25" customHeight="1" x14ac:dyDescent="0.2">
      <c r="A140" s="169"/>
      <c r="B140" s="169"/>
      <c r="C140" s="169"/>
      <c r="D140" s="169"/>
      <c r="E140" s="169"/>
      <c r="F140" s="169"/>
      <c r="G140" s="169"/>
    </row>
    <row r="141" spans="1:7" ht="14.25" customHeight="1" x14ac:dyDescent="0.2">
      <c r="A141" s="169"/>
      <c r="B141" s="169"/>
      <c r="C141" s="169"/>
      <c r="D141" s="169"/>
      <c r="E141" s="169"/>
      <c r="F141" s="169"/>
      <c r="G141" s="169"/>
    </row>
    <row r="142" spans="1:7" ht="14.25" customHeight="1" x14ac:dyDescent="0.2">
      <c r="A142" s="169"/>
      <c r="B142" s="169"/>
      <c r="C142" s="169"/>
      <c r="D142" s="169"/>
      <c r="E142" s="169"/>
      <c r="F142" s="169"/>
      <c r="G142" s="169"/>
    </row>
    <row r="143" spans="1:7" ht="14.25" customHeight="1" x14ac:dyDescent="0.2">
      <c r="A143" s="169"/>
      <c r="B143" s="169"/>
      <c r="C143" s="169"/>
      <c r="D143" s="169"/>
      <c r="E143" s="169"/>
      <c r="F143" s="169"/>
      <c r="G143" s="169"/>
    </row>
    <row r="144" spans="1:7" ht="14.25" customHeight="1" x14ac:dyDescent="0.2">
      <c r="A144" s="169"/>
      <c r="B144" s="169"/>
      <c r="C144" s="169"/>
      <c r="D144" s="169"/>
      <c r="E144" s="169"/>
      <c r="F144" s="169"/>
      <c r="G144" s="169"/>
    </row>
    <row r="145" spans="1:7" ht="14.25" customHeight="1" x14ac:dyDescent="0.2">
      <c r="A145" s="169"/>
      <c r="B145" s="169"/>
      <c r="C145" s="169"/>
      <c r="D145" s="169"/>
      <c r="E145" s="169"/>
      <c r="F145" s="169"/>
      <c r="G145" s="169"/>
    </row>
    <row r="146" spans="1:7" ht="14.25" customHeight="1" x14ac:dyDescent="0.2">
      <c r="A146" s="169"/>
      <c r="B146" s="169"/>
      <c r="C146" s="169"/>
      <c r="D146" s="169"/>
      <c r="E146" s="169"/>
      <c r="F146" s="169"/>
      <c r="G146" s="169"/>
    </row>
    <row r="147" spans="1:7" ht="14.25" customHeight="1" x14ac:dyDescent="0.2">
      <c r="A147" s="169"/>
      <c r="B147" s="169"/>
      <c r="C147" s="169"/>
      <c r="D147" s="169"/>
      <c r="E147" s="169"/>
      <c r="F147" s="169"/>
      <c r="G147" s="169"/>
    </row>
    <row r="148" spans="1:7" ht="14.25" customHeight="1" x14ac:dyDescent="0.2">
      <c r="A148" s="169"/>
      <c r="B148" s="169"/>
      <c r="C148" s="169"/>
      <c r="D148" s="169"/>
      <c r="E148" s="169"/>
      <c r="F148" s="169"/>
      <c r="G148" s="169"/>
    </row>
    <row r="149" spans="1:7" ht="14.25" customHeight="1" x14ac:dyDescent="0.2">
      <c r="A149" s="169"/>
      <c r="B149" s="169"/>
      <c r="C149" s="169"/>
      <c r="D149" s="169"/>
      <c r="E149" s="169"/>
      <c r="F149" s="169"/>
      <c r="G149" s="169"/>
    </row>
    <row r="150" spans="1:7" ht="14.25" customHeight="1" x14ac:dyDescent="0.2">
      <c r="A150" s="169"/>
      <c r="B150" s="169"/>
      <c r="C150" s="169"/>
      <c r="D150" s="169"/>
      <c r="E150" s="169"/>
      <c r="F150" s="169"/>
      <c r="G150" s="169"/>
    </row>
    <row r="151" spans="1:7" ht="14.25" customHeight="1" x14ac:dyDescent="0.2">
      <c r="A151" s="169"/>
      <c r="B151" s="169"/>
      <c r="C151" s="169"/>
      <c r="D151" s="169"/>
      <c r="E151" s="169"/>
      <c r="F151" s="169"/>
      <c r="G151" s="169"/>
    </row>
    <row r="152" spans="1:7" ht="14.25" customHeight="1" x14ac:dyDescent="0.2">
      <c r="A152" s="169"/>
      <c r="B152" s="169"/>
      <c r="C152" s="169"/>
      <c r="D152" s="169"/>
      <c r="E152" s="169"/>
      <c r="F152" s="169"/>
      <c r="G152" s="169"/>
    </row>
    <row r="153" spans="1:7" ht="14.25" customHeight="1" x14ac:dyDescent="0.2">
      <c r="A153" s="169"/>
      <c r="B153" s="169"/>
      <c r="C153" s="169"/>
      <c r="D153" s="169"/>
      <c r="E153" s="169"/>
      <c r="F153" s="169"/>
      <c r="G153" s="169"/>
    </row>
    <row r="154" spans="1:7" ht="14.25" customHeight="1" x14ac:dyDescent="0.2">
      <c r="A154" s="169"/>
      <c r="B154" s="169"/>
      <c r="C154" s="169"/>
      <c r="D154" s="169"/>
      <c r="E154" s="169"/>
      <c r="F154" s="169"/>
      <c r="G154" s="169"/>
    </row>
    <row r="155" spans="1:7" ht="14.25" customHeight="1" x14ac:dyDescent="0.2">
      <c r="A155" s="169"/>
      <c r="B155" s="169"/>
      <c r="C155" s="169"/>
      <c r="D155" s="169"/>
      <c r="E155" s="169"/>
      <c r="F155" s="169"/>
      <c r="G155" s="169"/>
    </row>
    <row r="156" spans="1:7" ht="14.25" customHeight="1" x14ac:dyDescent="0.2">
      <c r="A156" s="169"/>
      <c r="B156" s="169"/>
      <c r="C156" s="169"/>
      <c r="D156" s="169"/>
      <c r="E156" s="169"/>
      <c r="F156" s="169"/>
      <c r="G156" s="169"/>
    </row>
    <row r="157" spans="1:7" ht="14.25" customHeight="1" x14ac:dyDescent="0.2">
      <c r="A157" s="169"/>
      <c r="B157" s="169"/>
      <c r="C157" s="169"/>
      <c r="D157" s="169"/>
      <c r="E157" s="169"/>
      <c r="F157" s="169"/>
      <c r="G157" s="169"/>
    </row>
    <row r="158" spans="1:7" ht="14.25" customHeight="1" x14ac:dyDescent="0.2">
      <c r="A158" s="169"/>
      <c r="B158" s="169"/>
      <c r="C158" s="169"/>
      <c r="D158" s="169"/>
      <c r="E158" s="169"/>
      <c r="F158" s="169"/>
      <c r="G158" s="169"/>
    </row>
    <row r="159" spans="1:7" ht="14.25" customHeight="1" x14ac:dyDescent="0.2">
      <c r="A159" s="169"/>
      <c r="B159" s="169"/>
      <c r="C159" s="169"/>
      <c r="D159" s="169"/>
      <c r="E159" s="169"/>
      <c r="F159" s="169"/>
      <c r="G159" s="169"/>
    </row>
    <row r="160" spans="1:7" ht="14.25" customHeight="1" x14ac:dyDescent="0.2">
      <c r="A160" s="169"/>
      <c r="B160" s="169"/>
      <c r="C160" s="169"/>
      <c r="D160" s="169"/>
      <c r="E160" s="169"/>
      <c r="F160" s="169"/>
      <c r="G160" s="169"/>
    </row>
    <row r="161" spans="1:7" ht="14.25" customHeight="1" x14ac:dyDescent="0.2">
      <c r="A161" s="169"/>
      <c r="B161" s="169"/>
      <c r="C161" s="169"/>
      <c r="D161" s="169"/>
      <c r="E161" s="169"/>
      <c r="F161" s="169"/>
      <c r="G161" s="169"/>
    </row>
    <row r="162" spans="1:7" ht="14.25" customHeight="1" x14ac:dyDescent="0.2">
      <c r="A162" s="169"/>
      <c r="B162" s="169"/>
      <c r="C162" s="169"/>
      <c r="D162" s="169"/>
      <c r="E162" s="169"/>
      <c r="F162" s="169"/>
      <c r="G162" s="169"/>
    </row>
    <row r="163" spans="1:7" ht="14.25" customHeight="1" x14ac:dyDescent="0.2">
      <c r="A163" s="169"/>
      <c r="B163" s="169"/>
      <c r="C163" s="169"/>
      <c r="D163" s="169"/>
      <c r="E163" s="169"/>
      <c r="F163" s="169"/>
      <c r="G163" s="169"/>
    </row>
    <row r="164" spans="1:7" ht="14.25" customHeight="1" x14ac:dyDescent="0.2">
      <c r="A164" s="169"/>
      <c r="B164" s="169"/>
      <c r="C164" s="169"/>
      <c r="D164" s="169"/>
      <c r="E164" s="169"/>
      <c r="F164" s="169"/>
      <c r="G164" s="169"/>
    </row>
    <row r="165" spans="1:7" ht="14.25" customHeight="1" x14ac:dyDescent="0.2">
      <c r="A165" s="169"/>
      <c r="B165" s="169"/>
      <c r="C165" s="169"/>
      <c r="D165" s="169"/>
      <c r="E165" s="169"/>
      <c r="F165" s="169"/>
      <c r="G165" s="169"/>
    </row>
    <row r="166" spans="1:7" ht="14.25" customHeight="1" x14ac:dyDescent="0.2">
      <c r="A166" s="169"/>
      <c r="B166" s="169"/>
      <c r="C166" s="169"/>
      <c r="D166" s="169"/>
      <c r="E166" s="169"/>
      <c r="F166" s="169"/>
      <c r="G166" s="169"/>
    </row>
    <row r="167" spans="1:7" ht="14.25" customHeight="1" x14ac:dyDescent="0.2">
      <c r="A167" s="169"/>
      <c r="B167" s="169"/>
      <c r="C167" s="169"/>
      <c r="D167" s="169"/>
      <c r="E167" s="169"/>
      <c r="F167" s="169"/>
      <c r="G167" s="169"/>
    </row>
    <row r="168" spans="1:7" ht="14.25" customHeight="1" x14ac:dyDescent="0.2">
      <c r="A168" s="169"/>
      <c r="B168" s="169"/>
      <c r="C168" s="169"/>
      <c r="D168" s="169"/>
      <c r="E168" s="169"/>
      <c r="F168" s="169"/>
      <c r="G168" s="169"/>
    </row>
    <row r="169" spans="1:7" ht="14.25" customHeight="1" x14ac:dyDescent="0.2">
      <c r="A169" s="169"/>
      <c r="B169" s="169"/>
      <c r="C169" s="169"/>
      <c r="D169" s="169"/>
      <c r="E169" s="169"/>
      <c r="F169" s="169"/>
      <c r="G169" s="169"/>
    </row>
    <row r="170" spans="1:7" ht="14.25" customHeight="1" x14ac:dyDescent="0.2">
      <c r="A170" s="169"/>
      <c r="B170" s="169"/>
      <c r="C170" s="169"/>
      <c r="D170" s="169"/>
      <c r="E170" s="169"/>
      <c r="F170" s="169"/>
      <c r="G170" s="169"/>
    </row>
    <row r="171" spans="1:7" ht="14.25" customHeight="1" x14ac:dyDescent="0.2">
      <c r="A171" s="169"/>
      <c r="B171" s="169"/>
      <c r="C171" s="169"/>
      <c r="D171" s="169"/>
      <c r="E171" s="169"/>
      <c r="F171" s="169"/>
      <c r="G171" s="169"/>
    </row>
    <row r="172" spans="1:7" ht="14.25" customHeight="1" x14ac:dyDescent="0.2">
      <c r="A172" s="169"/>
      <c r="B172" s="169"/>
      <c r="C172" s="169"/>
      <c r="D172" s="169"/>
      <c r="E172" s="169"/>
      <c r="F172" s="169"/>
      <c r="G172" s="169"/>
    </row>
    <row r="173" spans="1:7" ht="14.25" customHeight="1" x14ac:dyDescent="0.2">
      <c r="A173" s="169"/>
      <c r="B173" s="169"/>
      <c r="C173" s="169"/>
      <c r="D173" s="169"/>
      <c r="E173" s="169"/>
      <c r="F173" s="169"/>
      <c r="G173" s="169"/>
    </row>
    <row r="174" spans="1:7" ht="14.25" customHeight="1" x14ac:dyDescent="0.2">
      <c r="A174" s="169"/>
      <c r="B174" s="169"/>
      <c r="C174" s="169"/>
      <c r="D174" s="169"/>
      <c r="E174" s="169"/>
      <c r="F174" s="169"/>
      <c r="G174" s="169"/>
    </row>
    <row r="175" spans="1:7" ht="14.25" customHeight="1" x14ac:dyDescent="0.2">
      <c r="A175" s="169"/>
      <c r="B175" s="169"/>
      <c r="C175" s="169"/>
      <c r="D175" s="169"/>
      <c r="E175" s="169"/>
      <c r="F175" s="169"/>
      <c r="G175" s="169"/>
    </row>
    <row r="176" spans="1:7" ht="14.25" customHeight="1" x14ac:dyDescent="0.2">
      <c r="A176" s="169"/>
      <c r="B176" s="169"/>
      <c r="C176" s="169"/>
      <c r="D176" s="169"/>
      <c r="E176" s="169"/>
      <c r="F176" s="169"/>
      <c r="G176" s="169"/>
    </row>
    <row r="177" spans="1:7" ht="14.25" customHeight="1" x14ac:dyDescent="0.2">
      <c r="A177" s="169"/>
      <c r="B177" s="169"/>
      <c r="C177" s="169"/>
      <c r="D177" s="169"/>
      <c r="E177" s="169"/>
      <c r="F177" s="169"/>
      <c r="G177" s="169"/>
    </row>
    <row r="178" spans="1:7" ht="14.25" customHeight="1" x14ac:dyDescent="0.2">
      <c r="A178" s="169"/>
      <c r="B178" s="169"/>
      <c r="C178" s="169"/>
      <c r="D178" s="169"/>
      <c r="E178" s="169"/>
      <c r="F178" s="169"/>
      <c r="G178" s="169"/>
    </row>
    <row r="179" spans="1:7" ht="14.25" customHeight="1" x14ac:dyDescent="0.2">
      <c r="A179" s="169"/>
      <c r="B179" s="169"/>
      <c r="C179" s="169"/>
      <c r="D179" s="169"/>
      <c r="E179" s="169"/>
      <c r="F179" s="169"/>
      <c r="G179" s="169"/>
    </row>
    <row r="180" spans="1:7" ht="14.25" customHeight="1" x14ac:dyDescent="0.2">
      <c r="A180" s="169"/>
      <c r="B180" s="169"/>
      <c r="C180" s="169"/>
      <c r="D180" s="169"/>
      <c r="E180" s="169"/>
      <c r="F180" s="169"/>
      <c r="G180" s="169"/>
    </row>
    <row r="181" spans="1:7" ht="14.25" customHeight="1" x14ac:dyDescent="0.2">
      <c r="A181" s="169"/>
      <c r="B181" s="169"/>
      <c r="C181" s="169"/>
      <c r="D181" s="169"/>
      <c r="E181" s="169"/>
      <c r="F181" s="169"/>
      <c r="G181" s="169"/>
    </row>
    <row r="182" spans="1:7" ht="14.25" customHeight="1" x14ac:dyDescent="0.2">
      <c r="A182" s="169"/>
      <c r="B182" s="169"/>
      <c r="C182" s="169"/>
      <c r="D182" s="169"/>
      <c r="E182" s="169"/>
      <c r="F182" s="169"/>
      <c r="G182" s="169"/>
    </row>
    <row r="183" spans="1:7" ht="14.25" customHeight="1" x14ac:dyDescent="0.2">
      <c r="A183" s="169"/>
      <c r="B183" s="169"/>
      <c r="C183" s="169"/>
      <c r="D183" s="169"/>
      <c r="E183" s="169"/>
      <c r="F183" s="169"/>
      <c r="G183" s="169"/>
    </row>
    <row r="184" spans="1:7" ht="14.25" customHeight="1" x14ac:dyDescent="0.2">
      <c r="A184" s="169"/>
      <c r="B184" s="169"/>
      <c r="C184" s="169"/>
      <c r="D184" s="169"/>
      <c r="E184" s="169"/>
      <c r="F184" s="169"/>
      <c r="G184" s="169"/>
    </row>
    <row r="185" spans="1:7" ht="14.25" customHeight="1" x14ac:dyDescent="0.2">
      <c r="A185" s="169"/>
      <c r="B185" s="169"/>
      <c r="C185" s="169"/>
      <c r="D185" s="169"/>
      <c r="E185" s="169"/>
      <c r="F185" s="169"/>
      <c r="G185" s="169"/>
    </row>
    <row r="186" spans="1:7" ht="14.25" customHeight="1" x14ac:dyDescent="0.2">
      <c r="A186" s="169"/>
      <c r="B186" s="169"/>
      <c r="C186" s="169"/>
      <c r="D186" s="169"/>
      <c r="E186" s="169"/>
      <c r="F186" s="169"/>
      <c r="G186" s="169"/>
    </row>
    <row r="187" spans="1:7" ht="14.25" customHeight="1" x14ac:dyDescent="0.2">
      <c r="A187" s="169"/>
      <c r="B187" s="169"/>
      <c r="C187" s="169"/>
      <c r="D187" s="169"/>
      <c r="E187" s="169"/>
      <c r="F187" s="169"/>
      <c r="G187" s="169"/>
    </row>
    <row r="188" spans="1:7" ht="14.25" customHeight="1" x14ac:dyDescent="0.2">
      <c r="A188" s="169"/>
      <c r="B188" s="169"/>
      <c r="C188" s="169"/>
      <c r="D188" s="169"/>
      <c r="E188" s="169"/>
      <c r="F188" s="169"/>
      <c r="G188" s="169"/>
    </row>
    <row r="189" spans="1:7" ht="14.25" customHeight="1" x14ac:dyDescent="0.2">
      <c r="A189" s="169"/>
      <c r="B189" s="169"/>
      <c r="C189" s="169"/>
      <c r="D189" s="169"/>
      <c r="E189" s="169"/>
      <c r="F189" s="169"/>
      <c r="G189" s="169"/>
    </row>
    <row r="190" spans="1:7" ht="14.25" customHeight="1" x14ac:dyDescent="0.2">
      <c r="A190" s="169"/>
      <c r="B190" s="169"/>
      <c r="C190" s="169"/>
      <c r="D190" s="169"/>
      <c r="E190" s="169"/>
      <c r="F190" s="169"/>
      <c r="G190" s="169"/>
    </row>
    <row r="191" spans="1:7" ht="14.25" customHeight="1" x14ac:dyDescent="0.2">
      <c r="A191" s="169"/>
      <c r="B191" s="169"/>
      <c r="C191" s="169"/>
      <c r="D191" s="169"/>
      <c r="E191" s="169"/>
      <c r="F191" s="169"/>
      <c r="G191" s="169"/>
    </row>
    <row r="192" spans="1:7" ht="14.25" customHeight="1" x14ac:dyDescent="0.2">
      <c r="A192" s="169"/>
      <c r="B192" s="169"/>
      <c r="C192" s="169"/>
      <c r="D192" s="169"/>
      <c r="E192" s="169"/>
      <c r="F192" s="169"/>
      <c r="G192" s="169"/>
    </row>
    <row r="193" spans="1:7" ht="14.25" customHeight="1" x14ac:dyDescent="0.2">
      <c r="A193" s="169"/>
      <c r="B193" s="169"/>
      <c r="C193" s="169"/>
      <c r="D193" s="169"/>
      <c r="E193" s="169"/>
      <c r="F193" s="169"/>
      <c r="G193" s="169"/>
    </row>
    <row r="194" spans="1:7" ht="14.25" customHeight="1" x14ac:dyDescent="0.2">
      <c r="A194" s="169"/>
      <c r="B194" s="169"/>
      <c r="C194" s="169"/>
      <c r="D194" s="169"/>
      <c r="E194" s="169"/>
      <c r="F194" s="169"/>
      <c r="G194" s="169"/>
    </row>
    <row r="195" spans="1:7" ht="14.25" customHeight="1" x14ac:dyDescent="0.2">
      <c r="A195" s="169"/>
      <c r="B195" s="169"/>
      <c r="C195" s="169"/>
      <c r="D195" s="169"/>
      <c r="E195" s="169"/>
      <c r="F195" s="169"/>
      <c r="G195" s="169"/>
    </row>
    <row r="196" spans="1:7" ht="14.25" customHeight="1" x14ac:dyDescent="0.2">
      <c r="A196" s="169"/>
      <c r="B196" s="169"/>
      <c r="C196" s="169"/>
      <c r="D196" s="169"/>
      <c r="E196" s="169"/>
      <c r="F196" s="169"/>
      <c r="G196" s="169"/>
    </row>
    <row r="197" spans="1:7" ht="14.25" customHeight="1" x14ac:dyDescent="0.2">
      <c r="A197" s="169"/>
      <c r="B197" s="169"/>
      <c r="C197" s="169"/>
      <c r="D197" s="169"/>
      <c r="E197" s="169"/>
      <c r="F197" s="169"/>
      <c r="G197" s="169"/>
    </row>
    <row r="198" spans="1:7" ht="14.25" customHeight="1" x14ac:dyDescent="0.2">
      <c r="A198" s="169"/>
      <c r="B198" s="169"/>
      <c r="C198" s="169"/>
      <c r="D198" s="169"/>
      <c r="E198" s="169"/>
      <c r="F198" s="169"/>
      <c r="G198" s="169"/>
    </row>
    <row r="199" spans="1:7" ht="14.25" customHeight="1" x14ac:dyDescent="0.2">
      <c r="A199" s="169"/>
      <c r="B199" s="169"/>
      <c r="C199" s="169"/>
      <c r="D199" s="169"/>
      <c r="E199" s="169"/>
      <c r="F199" s="169"/>
      <c r="G199" s="169"/>
    </row>
    <row r="200" spans="1:7" ht="14.25" customHeight="1" x14ac:dyDescent="0.2">
      <c r="A200" s="169"/>
      <c r="B200" s="169"/>
      <c r="C200" s="169"/>
      <c r="D200" s="169"/>
      <c r="E200" s="169"/>
      <c r="F200" s="169"/>
      <c r="G200" s="169"/>
    </row>
    <row r="201" spans="1:7" ht="14.25" customHeight="1" x14ac:dyDescent="0.2">
      <c r="A201" s="169"/>
      <c r="B201" s="169"/>
      <c r="C201" s="169"/>
      <c r="D201" s="169"/>
      <c r="E201" s="169"/>
      <c r="F201" s="169"/>
      <c r="G201" s="169"/>
    </row>
    <row r="202" spans="1:7" ht="14.25" customHeight="1" x14ac:dyDescent="0.2">
      <c r="A202" s="169"/>
      <c r="B202" s="169"/>
      <c r="C202" s="169"/>
      <c r="D202" s="169"/>
      <c r="E202" s="169"/>
      <c r="F202" s="169"/>
      <c r="G202" s="169"/>
    </row>
    <row r="203" spans="1:7" ht="14.25" customHeight="1" x14ac:dyDescent="0.2">
      <c r="A203" s="169"/>
      <c r="B203" s="169"/>
      <c r="C203" s="169"/>
      <c r="D203" s="169"/>
      <c r="E203" s="169"/>
      <c r="F203" s="169"/>
      <c r="G203" s="169"/>
    </row>
    <row r="204" spans="1:7" ht="14.25" customHeight="1" x14ac:dyDescent="0.2">
      <c r="A204" s="169"/>
      <c r="B204" s="169"/>
      <c r="C204" s="169"/>
      <c r="D204" s="169"/>
      <c r="E204" s="169"/>
      <c r="F204" s="169"/>
      <c r="G204" s="169"/>
    </row>
    <row r="205" spans="1:7" ht="14.25" customHeight="1" x14ac:dyDescent="0.2">
      <c r="A205" s="169"/>
      <c r="B205" s="169"/>
      <c r="C205" s="169"/>
      <c r="D205" s="169"/>
      <c r="E205" s="169"/>
      <c r="F205" s="169"/>
      <c r="G205" s="169"/>
    </row>
    <row r="206" spans="1:7" ht="14.25" customHeight="1" x14ac:dyDescent="0.2">
      <c r="A206" s="169"/>
      <c r="B206" s="169"/>
      <c r="C206" s="169"/>
      <c r="D206" s="169"/>
      <c r="E206" s="169"/>
      <c r="F206" s="169"/>
      <c r="G206" s="169"/>
    </row>
    <row r="207" spans="1:7" ht="14.25" customHeight="1" x14ac:dyDescent="0.2">
      <c r="A207" s="169"/>
      <c r="B207" s="169"/>
      <c r="C207" s="169"/>
      <c r="D207" s="169"/>
      <c r="E207" s="169"/>
      <c r="F207" s="169"/>
      <c r="G207" s="169"/>
    </row>
    <row r="208" spans="1:7" ht="14.25" customHeight="1" x14ac:dyDescent="0.2">
      <c r="A208" s="169"/>
      <c r="B208" s="169"/>
      <c r="C208" s="169"/>
      <c r="D208" s="169"/>
      <c r="E208" s="169"/>
      <c r="F208" s="169"/>
      <c r="G208" s="169"/>
    </row>
    <row r="209" spans="1:7" ht="14.25" customHeight="1" x14ac:dyDescent="0.2">
      <c r="A209" s="169"/>
      <c r="B209" s="169"/>
      <c r="C209" s="169"/>
      <c r="D209" s="169"/>
      <c r="E209" s="169"/>
      <c r="F209" s="169"/>
      <c r="G209" s="169"/>
    </row>
    <row r="210" spans="1:7" ht="14.25" customHeight="1" x14ac:dyDescent="0.2">
      <c r="A210" s="169"/>
      <c r="B210" s="169"/>
      <c r="C210" s="169"/>
      <c r="D210" s="169"/>
      <c r="E210" s="169"/>
      <c r="F210" s="169"/>
      <c r="G210" s="169"/>
    </row>
    <row r="211" spans="1:7" ht="14.25" customHeight="1" x14ac:dyDescent="0.2">
      <c r="A211" s="169"/>
      <c r="B211" s="169"/>
      <c r="C211" s="169"/>
      <c r="D211" s="169"/>
      <c r="E211" s="169"/>
      <c r="F211" s="169"/>
      <c r="G211" s="169"/>
    </row>
    <row r="212" spans="1:7" ht="14.25" customHeight="1" x14ac:dyDescent="0.2">
      <c r="A212" s="169"/>
      <c r="B212" s="169"/>
      <c r="C212" s="169"/>
      <c r="D212" s="169"/>
      <c r="E212" s="169"/>
      <c r="F212" s="169"/>
      <c r="G212" s="169"/>
    </row>
    <row r="213" spans="1:7" ht="14.25" customHeight="1" x14ac:dyDescent="0.2">
      <c r="A213" s="169"/>
      <c r="B213" s="169"/>
      <c r="C213" s="169"/>
      <c r="D213" s="169"/>
      <c r="E213" s="169"/>
      <c r="F213" s="169"/>
      <c r="G213" s="169"/>
    </row>
    <row r="214" spans="1:7" ht="14.25" customHeight="1" x14ac:dyDescent="0.2">
      <c r="A214" s="169"/>
      <c r="B214" s="169"/>
      <c r="C214" s="169"/>
      <c r="D214" s="169"/>
      <c r="E214" s="169"/>
      <c r="F214" s="169"/>
      <c r="G214" s="169"/>
    </row>
    <row r="215" spans="1:7" ht="14.25" customHeight="1" x14ac:dyDescent="0.2">
      <c r="A215" s="169"/>
      <c r="B215" s="169"/>
      <c r="C215" s="169"/>
      <c r="D215" s="169"/>
      <c r="E215" s="169"/>
      <c r="F215" s="169"/>
      <c r="G215" s="169"/>
    </row>
    <row r="216" spans="1:7" ht="14.25" customHeight="1" x14ac:dyDescent="0.2">
      <c r="A216" s="169"/>
      <c r="B216" s="169"/>
      <c r="C216" s="169"/>
      <c r="D216" s="169"/>
      <c r="E216" s="169"/>
      <c r="F216" s="169"/>
      <c r="G216" s="169"/>
    </row>
    <row r="217" spans="1:7" ht="14.25" customHeight="1" x14ac:dyDescent="0.2">
      <c r="A217" s="169"/>
      <c r="B217" s="169"/>
      <c r="C217" s="169"/>
      <c r="D217" s="169"/>
      <c r="E217" s="169"/>
      <c r="F217" s="169"/>
      <c r="G217" s="169"/>
    </row>
    <row r="218" spans="1:7" ht="14.25" customHeight="1" x14ac:dyDescent="0.2">
      <c r="A218" s="169"/>
      <c r="B218" s="169"/>
      <c r="C218" s="169"/>
      <c r="D218" s="169"/>
      <c r="E218" s="169"/>
      <c r="F218" s="169"/>
      <c r="G218" s="169"/>
    </row>
    <row r="219" spans="1:7" ht="14.25" customHeight="1" x14ac:dyDescent="0.2">
      <c r="A219" s="169"/>
      <c r="B219" s="169"/>
      <c r="C219" s="169"/>
      <c r="D219" s="169"/>
      <c r="E219" s="169"/>
      <c r="F219" s="169"/>
      <c r="G219" s="169"/>
    </row>
    <row r="220" spans="1:7" ht="14.25" customHeight="1" x14ac:dyDescent="0.2">
      <c r="A220" s="169"/>
      <c r="B220" s="169"/>
      <c r="C220" s="169"/>
      <c r="D220" s="169"/>
      <c r="E220" s="169"/>
      <c r="F220" s="169"/>
      <c r="G220" s="169"/>
    </row>
    <row r="221" spans="1:7" ht="14.25" customHeight="1" x14ac:dyDescent="0.2">
      <c r="A221" s="169"/>
      <c r="B221" s="169"/>
      <c r="C221" s="169"/>
      <c r="D221" s="169"/>
      <c r="E221" s="169"/>
      <c r="F221" s="169"/>
      <c r="G221" s="169"/>
    </row>
    <row r="222" spans="1:7" ht="14.25" customHeight="1" x14ac:dyDescent="0.2">
      <c r="A222" s="169"/>
      <c r="B222" s="169"/>
      <c r="C222" s="169"/>
      <c r="D222" s="169"/>
      <c r="E222" s="169"/>
      <c r="F222" s="169"/>
      <c r="G222" s="169"/>
    </row>
    <row r="223" spans="1:7" ht="14.25" customHeight="1" x14ac:dyDescent="0.2">
      <c r="A223" s="169"/>
      <c r="B223" s="169"/>
      <c r="C223" s="169"/>
      <c r="D223" s="169"/>
      <c r="E223" s="169"/>
      <c r="F223" s="169"/>
      <c r="G223" s="169"/>
    </row>
    <row r="224" spans="1:7" ht="14.25" customHeight="1" x14ac:dyDescent="0.2">
      <c r="A224" s="169"/>
      <c r="B224" s="169"/>
      <c r="C224" s="169"/>
      <c r="D224" s="169"/>
      <c r="E224" s="169"/>
      <c r="F224" s="169"/>
      <c r="G224" s="169"/>
    </row>
    <row r="225" spans="1:7" ht="14.25" customHeight="1" x14ac:dyDescent="0.2">
      <c r="A225" s="169"/>
      <c r="B225" s="169"/>
      <c r="C225" s="169"/>
      <c r="D225" s="169"/>
      <c r="E225" s="169"/>
      <c r="F225" s="169"/>
      <c r="G225" s="169"/>
    </row>
    <row r="226" spans="1:7" ht="14.25" customHeight="1" x14ac:dyDescent="0.2">
      <c r="A226" s="169"/>
      <c r="B226" s="169"/>
      <c r="C226" s="169"/>
      <c r="D226" s="169"/>
      <c r="E226" s="169"/>
      <c r="F226" s="169"/>
      <c r="G226" s="169"/>
    </row>
    <row r="227" spans="1:7" ht="14.25" customHeight="1" x14ac:dyDescent="0.2">
      <c r="A227" s="169"/>
      <c r="B227" s="169"/>
      <c r="C227" s="169"/>
      <c r="D227" s="169"/>
      <c r="E227" s="169"/>
      <c r="F227" s="169"/>
      <c r="G227" s="169"/>
    </row>
    <row r="228" spans="1:7" ht="14.25" customHeight="1" x14ac:dyDescent="0.2">
      <c r="A228" s="169"/>
      <c r="B228" s="169"/>
      <c r="C228" s="169"/>
      <c r="D228" s="169"/>
      <c r="E228" s="169"/>
      <c r="F228" s="169"/>
      <c r="G228" s="169"/>
    </row>
    <row r="229" spans="1:7" ht="14.25" customHeight="1" x14ac:dyDescent="0.2">
      <c r="A229" s="169"/>
      <c r="B229" s="169"/>
      <c r="C229" s="169"/>
      <c r="D229" s="169"/>
      <c r="E229" s="169"/>
      <c r="F229" s="169"/>
      <c r="G229" s="169"/>
    </row>
    <row r="230" spans="1:7" ht="14.25" customHeight="1" x14ac:dyDescent="0.2">
      <c r="A230" s="169"/>
      <c r="B230" s="169"/>
      <c r="C230" s="169"/>
      <c r="D230" s="169"/>
      <c r="E230" s="169"/>
      <c r="F230" s="169"/>
      <c r="G230" s="169"/>
    </row>
    <row r="231" spans="1:7" ht="14.25" customHeight="1" x14ac:dyDescent="0.2">
      <c r="A231" s="169"/>
      <c r="B231" s="169"/>
      <c r="C231" s="169"/>
      <c r="D231" s="169"/>
      <c r="E231" s="169"/>
      <c r="F231" s="169"/>
      <c r="G231" s="169"/>
    </row>
    <row r="232" spans="1:7" ht="14.25" customHeight="1" x14ac:dyDescent="0.2">
      <c r="A232" s="169"/>
      <c r="B232" s="169"/>
      <c r="C232" s="169"/>
      <c r="D232" s="169"/>
      <c r="E232" s="169"/>
      <c r="F232" s="169"/>
      <c r="G232" s="169"/>
    </row>
    <row r="233" spans="1:7" ht="14.25" customHeight="1" x14ac:dyDescent="0.2">
      <c r="A233" s="169"/>
      <c r="B233" s="169"/>
      <c r="C233" s="169"/>
      <c r="D233" s="169"/>
      <c r="E233" s="169"/>
      <c r="F233" s="169"/>
      <c r="G233" s="169"/>
    </row>
    <row r="234" spans="1:7" ht="14.25" customHeight="1" x14ac:dyDescent="0.2">
      <c r="A234" s="169"/>
      <c r="B234" s="169"/>
      <c r="C234" s="169"/>
      <c r="D234" s="169"/>
      <c r="E234" s="169"/>
      <c r="F234" s="169"/>
      <c r="G234" s="169"/>
    </row>
    <row r="235" spans="1:7" ht="14.25" customHeight="1" x14ac:dyDescent="0.2">
      <c r="A235" s="169"/>
      <c r="B235" s="169"/>
      <c r="C235" s="169"/>
      <c r="D235" s="169"/>
      <c r="E235" s="169"/>
      <c r="F235" s="169"/>
      <c r="G235" s="169"/>
    </row>
    <row r="236" spans="1:7" ht="14.25" customHeight="1" x14ac:dyDescent="0.2">
      <c r="A236" s="169"/>
      <c r="B236" s="169"/>
      <c r="C236" s="169"/>
      <c r="D236" s="169"/>
      <c r="E236" s="169"/>
      <c r="F236" s="169"/>
      <c r="G236" s="169"/>
    </row>
    <row r="237" spans="1:7" ht="14.25" customHeight="1" x14ac:dyDescent="0.2">
      <c r="A237" s="169"/>
      <c r="B237" s="169"/>
      <c r="C237" s="169"/>
      <c r="D237" s="169"/>
      <c r="E237" s="169"/>
      <c r="F237" s="169"/>
      <c r="G237" s="169"/>
    </row>
    <row r="238" spans="1:7" ht="14.25" customHeight="1" x14ac:dyDescent="0.2">
      <c r="A238" s="169"/>
      <c r="B238" s="169"/>
      <c r="C238" s="169"/>
      <c r="D238" s="169"/>
      <c r="E238" s="169"/>
      <c r="F238" s="169"/>
      <c r="G238" s="169"/>
    </row>
    <row r="239" spans="1:7" ht="14.25" customHeight="1" x14ac:dyDescent="0.2">
      <c r="A239" s="169"/>
      <c r="B239" s="169"/>
      <c r="C239" s="169"/>
      <c r="D239" s="169"/>
      <c r="E239" s="169"/>
      <c r="F239" s="169"/>
      <c r="G239" s="169"/>
    </row>
    <row r="240" spans="1:7" ht="14.25" customHeight="1" x14ac:dyDescent="0.2">
      <c r="A240" s="169"/>
      <c r="B240" s="169"/>
      <c r="C240" s="169"/>
      <c r="D240" s="169"/>
      <c r="E240" s="169"/>
      <c r="F240" s="169"/>
      <c r="G240" s="169"/>
    </row>
    <row r="241" spans="1:7" ht="14.25" customHeight="1" x14ac:dyDescent="0.2">
      <c r="A241" s="169"/>
      <c r="B241" s="169"/>
      <c r="C241" s="169"/>
      <c r="D241" s="169"/>
      <c r="E241" s="169"/>
      <c r="F241" s="169"/>
      <c r="G241" s="169"/>
    </row>
    <row r="242" spans="1:7" ht="14.25" customHeight="1" x14ac:dyDescent="0.2">
      <c r="A242" s="169"/>
      <c r="B242" s="169"/>
      <c r="C242" s="169"/>
      <c r="D242" s="169"/>
      <c r="E242" s="169"/>
      <c r="F242" s="169"/>
      <c r="G242" s="169"/>
    </row>
    <row r="243" spans="1:7" ht="14.25" customHeight="1" x14ac:dyDescent="0.2">
      <c r="A243" s="169"/>
      <c r="B243" s="169"/>
      <c r="C243" s="169"/>
      <c r="D243" s="169"/>
      <c r="E243" s="169"/>
      <c r="F243" s="169"/>
      <c r="G243" s="169"/>
    </row>
    <row r="244" spans="1:7" ht="14.25" customHeight="1" x14ac:dyDescent="0.2">
      <c r="A244" s="169"/>
      <c r="B244" s="169"/>
      <c r="C244" s="169"/>
      <c r="D244" s="169"/>
      <c r="E244" s="169"/>
      <c r="F244" s="169"/>
      <c r="G244" s="169"/>
    </row>
    <row r="245" spans="1:7" ht="14.25" customHeight="1" x14ac:dyDescent="0.2">
      <c r="A245" s="169"/>
      <c r="B245" s="169"/>
      <c r="C245" s="169"/>
      <c r="D245" s="169"/>
      <c r="E245" s="169"/>
      <c r="F245" s="169"/>
      <c r="G245" s="169"/>
    </row>
    <row r="246" spans="1:7" ht="14.25" customHeight="1" x14ac:dyDescent="0.2">
      <c r="A246" s="169"/>
      <c r="B246" s="169"/>
      <c r="C246" s="169"/>
      <c r="D246" s="169"/>
      <c r="E246" s="169"/>
      <c r="F246" s="169"/>
      <c r="G246" s="169"/>
    </row>
    <row r="247" spans="1:7" ht="14.25" customHeight="1" x14ac:dyDescent="0.2">
      <c r="A247" s="169"/>
      <c r="B247" s="169"/>
      <c r="C247" s="169"/>
      <c r="D247" s="169"/>
      <c r="E247" s="169"/>
      <c r="F247" s="169"/>
      <c r="G247" s="169"/>
    </row>
    <row r="248" spans="1:7" ht="14.25" customHeight="1" x14ac:dyDescent="0.2">
      <c r="A248" s="169"/>
      <c r="B248" s="169"/>
      <c r="C248" s="169"/>
      <c r="D248" s="169"/>
      <c r="E248" s="169"/>
      <c r="F248" s="169"/>
      <c r="G248" s="169"/>
    </row>
    <row r="249" spans="1:7" ht="14.25" customHeight="1" x14ac:dyDescent="0.2">
      <c r="A249" s="169"/>
      <c r="B249" s="169"/>
      <c r="C249" s="169"/>
      <c r="D249" s="169"/>
      <c r="E249" s="169"/>
      <c r="F249" s="169"/>
      <c r="G249" s="169"/>
    </row>
    <row r="250" spans="1:7" ht="14.25" customHeight="1" x14ac:dyDescent="0.2">
      <c r="A250" s="169"/>
      <c r="B250" s="169"/>
      <c r="C250" s="169"/>
      <c r="D250" s="169"/>
      <c r="E250" s="169"/>
      <c r="F250" s="169"/>
      <c r="G250" s="169"/>
    </row>
    <row r="251" spans="1:7" ht="14.25" customHeight="1" x14ac:dyDescent="0.2">
      <c r="A251" s="169"/>
      <c r="B251" s="169"/>
      <c r="C251" s="169"/>
      <c r="D251" s="169"/>
      <c r="E251" s="169"/>
      <c r="F251" s="169"/>
      <c r="G251" s="169"/>
    </row>
    <row r="252" spans="1:7" ht="14.25" customHeight="1" x14ac:dyDescent="0.2">
      <c r="A252" s="169"/>
      <c r="B252" s="169"/>
      <c r="C252" s="169"/>
      <c r="D252" s="169"/>
      <c r="E252" s="169"/>
      <c r="F252" s="169"/>
      <c r="G252" s="169"/>
    </row>
    <row r="253" spans="1:7" ht="14.25" customHeight="1" x14ac:dyDescent="0.2">
      <c r="A253" s="169"/>
      <c r="B253" s="169"/>
      <c r="C253" s="169"/>
      <c r="D253" s="169"/>
      <c r="E253" s="169"/>
      <c r="F253" s="169"/>
      <c r="G253" s="169"/>
    </row>
    <row r="254" spans="1:7" ht="14.25" customHeight="1" x14ac:dyDescent="0.2">
      <c r="A254" s="169"/>
      <c r="B254" s="169"/>
      <c r="C254" s="169"/>
      <c r="D254" s="169"/>
      <c r="E254" s="169"/>
      <c r="F254" s="169"/>
      <c r="G254" s="169"/>
    </row>
    <row r="255" spans="1:7" ht="14.25" customHeight="1" x14ac:dyDescent="0.2">
      <c r="A255" s="169"/>
      <c r="B255" s="169"/>
      <c r="C255" s="169"/>
      <c r="D255" s="169"/>
      <c r="E255" s="169"/>
      <c r="F255" s="169"/>
      <c r="G255" s="169"/>
    </row>
    <row r="256" spans="1:7" ht="14.25" customHeight="1" x14ac:dyDescent="0.2">
      <c r="A256" s="169"/>
      <c r="B256" s="169"/>
      <c r="C256" s="169"/>
      <c r="D256" s="169"/>
      <c r="E256" s="169"/>
      <c r="F256" s="169"/>
      <c r="G256" s="169"/>
    </row>
    <row r="257" spans="1:7" ht="14.25" customHeight="1" x14ac:dyDescent="0.2">
      <c r="A257" s="169"/>
      <c r="B257" s="169"/>
      <c r="C257" s="169"/>
      <c r="D257" s="169"/>
      <c r="E257" s="169"/>
      <c r="F257" s="169"/>
      <c r="G257" s="169"/>
    </row>
    <row r="258" spans="1:7" ht="14.25" customHeight="1" x14ac:dyDescent="0.2">
      <c r="A258" s="169"/>
      <c r="B258" s="169"/>
      <c r="C258" s="169"/>
      <c r="D258" s="169"/>
      <c r="E258" s="169"/>
      <c r="F258" s="169"/>
      <c r="G258" s="169"/>
    </row>
    <row r="259" spans="1:7" ht="14.25" customHeight="1" x14ac:dyDescent="0.2">
      <c r="A259" s="169"/>
      <c r="B259" s="169"/>
      <c r="C259" s="169"/>
      <c r="D259" s="169"/>
      <c r="E259" s="169"/>
      <c r="F259" s="169"/>
      <c r="G259" s="169"/>
    </row>
    <row r="260" spans="1:7" ht="14.25" customHeight="1" x14ac:dyDescent="0.2">
      <c r="A260" s="169"/>
      <c r="B260" s="169"/>
      <c r="C260" s="169"/>
      <c r="D260" s="169"/>
      <c r="E260" s="169"/>
      <c r="F260" s="169"/>
      <c r="G260" s="169"/>
    </row>
    <row r="261" spans="1:7" ht="14.25" customHeight="1" x14ac:dyDescent="0.2">
      <c r="A261" s="169"/>
      <c r="B261" s="169"/>
      <c r="C261" s="169"/>
      <c r="D261" s="169"/>
      <c r="E261" s="169"/>
      <c r="F261" s="169"/>
      <c r="G261" s="169"/>
    </row>
    <row r="262" spans="1:7" ht="14.25" customHeight="1" x14ac:dyDescent="0.2">
      <c r="A262" s="169"/>
      <c r="B262" s="169"/>
      <c r="C262" s="169"/>
      <c r="D262" s="169"/>
      <c r="E262" s="169"/>
      <c r="F262" s="169"/>
      <c r="G262" s="169"/>
    </row>
    <row r="263" spans="1:7" ht="14.25" customHeight="1" x14ac:dyDescent="0.2">
      <c r="A263" s="169"/>
      <c r="B263" s="169"/>
      <c r="C263" s="169"/>
      <c r="D263" s="169"/>
      <c r="E263" s="169"/>
      <c r="F263" s="169"/>
      <c r="G263" s="169"/>
    </row>
    <row r="264" spans="1:7" ht="14.25" customHeight="1" x14ac:dyDescent="0.2">
      <c r="A264" s="169"/>
      <c r="B264" s="169"/>
      <c r="C264" s="169"/>
      <c r="D264" s="169"/>
      <c r="E264" s="169"/>
      <c r="F264" s="169"/>
      <c r="G264" s="169"/>
    </row>
    <row r="265" spans="1:7" ht="14.25" customHeight="1" x14ac:dyDescent="0.2">
      <c r="A265" s="169"/>
      <c r="B265" s="169"/>
      <c r="C265" s="169"/>
      <c r="D265" s="169"/>
      <c r="E265" s="169"/>
      <c r="F265" s="169"/>
      <c r="G265" s="169"/>
    </row>
    <row r="266" spans="1:7" ht="14.25" customHeight="1" x14ac:dyDescent="0.2">
      <c r="A266" s="169"/>
      <c r="B266" s="169"/>
      <c r="C266" s="169"/>
      <c r="D266" s="169"/>
      <c r="E266" s="169"/>
      <c r="F266" s="169"/>
      <c r="G266" s="169"/>
    </row>
    <row r="267" spans="1:7" ht="14.25" customHeight="1" x14ac:dyDescent="0.2">
      <c r="A267" s="169"/>
      <c r="B267" s="169"/>
      <c r="C267" s="169"/>
      <c r="D267" s="169"/>
      <c r="E267" s="169"/>
      <c r="F267" s="169"/>
      <c r="G267" s="169"/>
    </row>
    <row r="268" spans="1:7" ht="14.25" customHeight="1" x14ac:dyDescent="0.2">
      <c r="A268" s="169"/>
      <c r="B268" s="169"/>
      <c r="C268" s="169"/>
      <c r="D268" s="169"/>
      <c r="E268" s="169"/>
      <c r="F268" s="169"/>
      <c r="G268" s="169"/>
    </row>
    <row r="269" spans="1:7" ht="14.25" customHeight="1" x14ac:dyDescent="0.2">
      <c r="A269" s="169"/>
      <c r="B269" s="169"/>
      <c r="C269" s="169"/>
      <c r="D269" s="169"/>
      <c r="E269" s="169"/>
      <c r="F269" s="169"/>
      <c r="G269" s="169"/>
    </row>
    <row r="270" spans="1:7" ht="14.25" customHeight="1" x14ac:dyDescent="0.2">
      <c r="A270" s="169"/>
      <c r="B270" s="169"/>
      <c r="C270" s="169"/>
      <c r="D270" s="169"/>
      <c r="E270" s="169"/>
      <c r="F270" s="169"/>
      <c r="G270" s="169"/>
    </row>
    <row r="271" spans="1:7" ht="14.25" customHeight="1" x14ac:dyDescent="0.2">
      <c r="A271" s="169"/>
      <c r="B271" s="169"/>
      <c r="C271" s="169"/>
      <c r="D271" s="169"/>
      <c r="E271" s="169"/>
      <c r="F271" s="169"/>
      <c r="G271" s="169"/>
    </row>
    <row r="272" spans="1:7" ht="14.25" customHeight="1" x14ac:dyDescent="0.2">
      <c r="A272" s="169"/>
      <c r="B272" s="169"/>
      <c r="C272" s="169"/>
      <c r="D272" s="169"/>
      <c r="E272" s="169"/>
      <c r="F272" s="169"/>
      <c r="G272" s="169"/>
    </row>
    <row r="273" spans="1:7" ht="14.25" customHeight="1" x14ac:dyDescent="0.2">
      <c r="A273" s="169"/>
      <c r="B273" s="169"/>
      <c r="C273" s="169"/>
      <c r="D273" s="169"/>
      <c r="E273" s="169"/>
      <c r="F273" s="169"/>
      <c r="G273" s="169"/>
    </row>
    <row r="274" spans="1:7" ht="14.25" customHeight="1" x14ac:dyDescent="0.2">
      <c r="A274" s="169"/>
      <c r="B274" s="169"/>
      <c r="C274" s="169"/>
      <c r="D274" s="169"/>
      <c r="E274" s="169"/>
      <c r="F274" s="169"/>
      <c r="G274" s="169"/>
    </row>
    <row r="275" spans="1:7" ht="14.25" customHeight="1" x14ac:dyDescent="0.2">
      <c r="A275" s="169"/>
      <c r="B275" s="169"/>
      <c r="C275" s="169"/>
      <c r="D275" s="169"/>
      <c r="E275" s="169"/>
      <c r="F275" s="169"/>
      <c r="G275" s="169"/>
    </row>
    <row r="276" spans="1:7" ht="14.25" customHeight="1" x14ac:dyDescent="0.2">
      <c r="A276" s="169"/>
      <c r="B276" s="169"/>
      <c r="C276" s="169"/>
      <c r="D276" s="169"/>
      <c r="E276" s="169"/>
      <c r="F276" s="169"/>
      <c r="G276" s="169"/>
    </row>
    <row r="277" spans="1:7" ht="14.25" customHeight="1" x14ac:dyDescent="0.2">
      <c r="A277" s="169"/>
      <c r="B277" s="169"/>
      <c r="C277" s="169"/>
      <c r="D277" s="169"/>
      <c r="E277" s="169"/>
      <c r="F277" s="169"/>
      <c r="G277" s="169"/>
    </row>
    <row r="278" spans="1:7" ht="14.25" customHeight="1" x14ac:dyDescent="0.2">
      <c r="A278" s="169"/>
      <c r="B278" s="169"/>
      <c r="C278" s="169"/>
      <c r="D278" s="169"/>
      <c r="E278" s="169"/>
      <c r="F278" s="169"/>
      <c r="G278" s="169"/>
    </row>
    <row r="279" spans="1:7" ht="14.25" customHeight="1" x14ac:dyDescent="0.2">
      <c r="A279" s="169"/>
      <c r="B279" s="169"/>
      <c r="C279" s="169"/>
      <c r="D279" s="169"/>
      <c r="E279" s="169"/>
      <c r="F279" s="169"/>
      <c r="G279" s="169"/>
    </row>
    <row r="280" spans="1:7" ht="14.25" customHeight="1" x14ac:dyDescent="0.2">
      <c r="A280" s="169"/>
      <c r="B280" s="169"/>
      <c r="C280" s="169"/>
      <c r="D280" s="169"/>
      <c r="E280" s="169"/>
      <c r="F280" s="169"/>
      <c r="G280" s="169"/>
    </row>
    <row r="281" spans="1:7" ht="14.25" customHeight="1" x14ac:dyDescent="0.2">
      <c r="A281" s="169"/>
      <c r="B281" s="169"/>
      <c r="C281" s="169"/>
      <c r="D281" s="169"/>
      <c r="E281" s="169"/>
      <c r="F281" s="169"/>
      <c r="G281" s="169"/>
    </row>
    <row r="282" spans="1:7" ht="14.25" customHeight="1" x14ac:dyDescent="0.2">
      <c r="A282" s="169"/>
      <c r="B282" s="169"/>
      <c r="C282" s="169"/>
      <c r="D282" s="169"/>
      <c r="E282" s="169"/>
      <c r="F282" s="169"/>
      <c r="G282" s="169"/>
    </row>
    <row r="283" spans="1:7" ht="14.25" customHeight="1" x14ac:dyDescent="0.2">
      <c r="A283" s="169"/>
      <c r="B283" s="169"/>
      <c r="C283" s="169"/>
      <c r="D283" s="169"/>
      <c r="E283" s="169"/>
      <c r="F283" s="169"/>
      <c r="G283" s="169"/>
    </row>
    <row r="284" spans="1:7" ht="14.25" customHeight="1" x14ac:dyDescent="0.2">
      <c r="A284" s="169"/>
      <c r="B284" s="169"/>
      <c r="C284" s="169"/>
      <c r="D284" s="169"/>
      <c r="E284" s="169"/>
      <c r="F284" s="169"/>
      <c r="G284" s="169"/>
    </row>
    <row r="285" spans="1:7" ht="14.25" customHeight="1" x14ac:dyDescent="0.2">
      <c r="A285" s="169"/>
      <c r="B285" s="169"/>
      <c r="C285" s="169"/>
      <c r="D285" s="169"/>
      <c r="E285" s="169"/>
      <c r="F285" s="169"/>
      <c r="G285" s="169"/>
    </row>
    <row r="286" spans="1:7" ht="14.25" customHeight="1" x14ac:dyDescent="0.2">
      <c r="A286" s="169"/>
      <c r="B286" s="169"/>
      <c r="C286" s="169"/>
      <c r="D286" s="169"/>
      <c r="E286" s="169"/>
      <c r="F286" s="169"/>
      <c r="G286" s="169"/>
    </row>
    <row r="287" spans="1:7" ht="14.25" customHeight="1" x14ac:dyDescent="0.2">
      <c r="A287" s="169"/>
      <c r="B287" s="169"/>
      <c r="C287" s="169"/>
      <c r="D287" s="169"/>
      <c r="E287" s="169"/>
      <c r="F287" s="169"/>
      <c r="G287" s="169"/>
    </row>
    <row r="288" spans="1:7" ht="14.25" customHeight="1" x14ac:dyDescent="0.2">
      <c r="A288" s="169"/>
      <c r="B288" s="169"/>
      <c r="C288" s="169"/>
      <c r="D288" s="169"/>
      <c r="E288" s="169"/>
      <c r="F288" s="169"/>
      <c r="G288" s="169"/>
    </row>
    <row r="289" spans="1:7" ht="14.25" customHeight="1" x14ac:dyDescent="0.2">
      <c r="A289" s="169"/>
      <c r="B289" s="169"/>
      <c r="C289" s="169"/>
      <c r="D289" s="169"/>
      <c r="E289" s="169"/>
      <c r="F289" s="169"/>
      <c r="G289" s="169"/>
    </row>
    <row r="290" spans="1:7" ht="14.25" customHeight="1" x14ac:dyDescent="0.2">
      <c r="A290" s="169"/>
      <c r="B290" s="169"/>
      <c r="C290" s="169"/>
      <c r="D290" s="169"/>
      <c r="E290" s="169"/>
      <c r="F290" s="169"/>
      <c r="G290" s="169"/>
    </row>
    <row r="291" spans="1:7" ht="14.25" customHeight="1" x14ac:dyDescent="0.2">
      <c r="A291" s="169"/>
      <c r="B291" s="169"/>
      <c r="C291" s="169"/>
      <c r="D291" s="169"/>
      <c r="E291" s="169"/>
      <c r="F291" s="169"/>
      <c r="G291" s="169"/>
    </row>
    <row r="292" spans="1:7" ht="14.25" customHeight="1" x14ac:dyDescent="0.2">
      <c r="A292" s="169"/>
      <c r="B292" s="169"/>
      <c r="C292" s="169"/>
      <c r="D292" s="169"/>
      <c r="E292" s="169"/>
      <c r="F292" s="169"/>
      <c r="G292" s="169"/>
    </row>
    <row r="293" spans="1:7" ht="14.25" customHeight="1" x14ac:dyDescent="0.2">
      <c r="A293" s="169"/>
      <c r="B293" s="169"/>
      <c r="C293" s="169"/>
      <c r="D293" s="169"/>
      <c r="E293" s="169"/>
      <c r="F293" s="169"/>
      <c r="G293" s="169"/>
    </row>
    <row r="294" spans="1:7" ht="14.25" customHeight="1" x14ac:dyDescent="0.2">
      <c r="A294" s="169"/>
      <c r="B294" s="169"/>
      <c r="C294" s="169"/>
      <c r="D294" s="169"/>
      <c r="E294" s="169"/>
      <c r="F294" s="169"/>
      <c r="G294" s="169"/>
    </row>
    <row r="295" spans="1:7" ht="14.25" customHeight="1" x14ac:dyDescent="0.2">
      <c r="A295" s="169"/>
      <c r="B295" s="169"/>
      <c r="C295" s="169"/>
      <c r="D295" s="169"/>
      <c r="E295" s="169"/>
      <c r="F295" s="169"/>
      <c r="G295" s="169"/>
    </row>
    <row r="296" spans="1:7" ht="14.25" customHeight="1" x14ac:dyDescent="0.2">
      <c r="A296" s="169"/>
      <c r="B296" s="169"/>
      <c r="C296" s="169"/>
      <c r="D296" s="169"/>
      <c r="E296" s="169"/>
      <c r="F296" s="169"/>
      <c r="G296" s="169"/>
    </row>
    <row r="297" spans="1:7" ht="14.25" customHeight="1" x14ac:dyDescent="0.2">
      <c r="A297" s="169"/>
      <c r="B297" s="169"/>
      <c r="C297" s="169"/>
      <c r="D297" s="169"/>
      <c r="E297" s="169"/>
      <c r="F297" s="169"/>
      <c r="G297" s="169"/>
    </row>
    <row r="298" spans="1:7" ht="14.25" customHeight="1" x14ac:dyDescent="0.2">
      <c r="A298" s="169"/>
      <c r="B298" s="169"/>
      <c r="C298" s="169"/>
      <c r="D298" s="169"/>
      <c r="E298" s="169"/>
      <c r="F298" s="169"/>
      <c r="G298" s="169"/>
    </row>
    <row r="299" spans="1:7" ht="14.25" customHeight="1" x14ac:dyDescent="0.2">
      <c r="A299" s="169"/>
      <c r="B299" s="169"/>
      <c r="C299" s="169"/>
      <c r="D299" s="169"/>
      <c r="E299" s="169"/>
      <c r="F299" s="169"/>
      <c r="G299" s="169"/>
    </row>
    <row r="300" spans="1:7" ht="14.25" customHeight="1" x14ac:dyDescent="0.2">
      <c r="A300" s="169"/>
      <c r="B300" s="169"/>
      <c r="C300" s="169"/>
      <c r="D300" s="169"/>
      <c r="E300" s="169"/>
      <c r="F300" s="169"/>
      <c r="G300" s="169"/>
    </row>
    <row r="301" spans="1:7" ht="14.25" customHeight="1" x14ac:dyDescent="0.2">
      <c r="A301" s="169"/>
      <c r="B301" s="169"/>
      <c r="C301" s="169"/>
      <c r="D301" s="169"/>
      <c r="E301" s="169"/>
      <c r="F301" s="169"/>
      <c r="G301" s="169"/>
    </row>
    <row r="302" spans="1:7" ht="14.25" customHeight="1" x14ac:dyDescent="0.2">
      <c r="A302" s="169"/>
      <c r="B302" s="169"/>
      <c r="C302" s="169"/>
      <c r="D302" s="169"/>
      <c r="E302" s="169"/>
      <c r="F302" s="169"/>
      <c r="G302" s="169"/>
    </row>
    <row r="303" spans="1:7" ht="14.25" customHeight="1" x14ac:dyDescent="0.2">
      <c r="A303" s="169"/>
      <c r="B303" s="169"/>
      <c r="C303" s="169"/>
      <c r="D303" s="169"/>
      <c r="E303" s="169"/>
      <c r="F303" s="169"/>
      <c r="G303" s="169"/>
    </row>
    <row r="304" spans="1:7" ht="14.25" customHeight="1" x14ac:dyDescent="0.2">
      <c r="A304" s="169"/>
      <c r="B304" s="169"/>
      <c r="C304" s="169"/>
      <c r="D304" s="169"/>
      <c r="E304" s="169"/>
      <c r="F304" s="169"/>
      <c r="G304" s="169"/>
    </row>
    <row r="305" spans="1:7" ht="14.25" customHeight="1" x14ac:dyDescent="0.2">
      <c r="A305" s="169"/>
      <c r="B305" s="169"/>
      <c r="C305" s="169"/>
      <c r="D305" s="169"/>
      <c r="E305" s="169"/>
      <c r="F305" s="169"/>
      <c r="G305" s="169"/>
    </row>
    <row r="306" spans="1:7" ht="14.25" customHeight="1" x14ac:dyDescent="0.2">
      <c r="A306" s="169"/>
      <c r="B306" s="169"/>
      <c r="C306" s="169"/>
      <c r="D306" s="169"/>
      <c r="E306" s="169"/>
      <c r="F306" s="169"/>
      <c r="G306" s="169"/>
    </row>
    <row r="307" spans="1:7" ht="14.25" customHeight="1" x14ac:dyDescent="0.2">
      <c r="A307" s="169"/>
      <c r="B307" s="169"/>
      <c r="C307" s="169"/>
      <c r="D307" s="169"/>
      <c r="E307" s="169"/>
      <c r="F307" s="169"/>
      <c r="G307" s="169"/>
    </row>
    <row r="308" spans="1:7" ht="14.25" customHeight="1" x14ac:dyDescent="0.2">
      <c r="A308" s="169"/>
      <c r="B308" s="169"/>
      <c r="C308" s="169"/>
      <c r="D308" s="169"/>
      <c r="E308" s="169"/>
      <c r="F308" s="169"/>
      <c r="G308" s="169"/>
    </row>
    <row r="309" spans="1:7" ht="14.25" customHeight="1" x14ac:dyDescent="0.2">
      <c r="A309" s="169"/>
      <c r="B309" s="169"/>
      <c r="C309" s="169"/>
      <c r="D309" s="169"/>
      <c r="E309" s="169"/>
      <c r="F309" s="169"/>
      <c r="G309" s="169"/>
    </row>
    <row r="310" spans="1:7" ht="14.25" customHeight="1" x14ac:dyDescent="0.2">
      <c r="A310" s="169"/>
      <c r="B310" s="169"/>
      <c r="C310" s="169"/>
      <c r="D310" s="169"/>
      <c r="E310" s="169"/>
      <c r="F310" s="169"/>
      <c r="G310" s="169"/>
    </row>
    <row r="311" spans="1:7" ht="14.25" customHeight="1" x14ac:dyDescent="0.2">
      <c r="A311" s="169"/>
      <c r="B311" s="169"/>
      <c r="C311" s="169"/>
      <c r="D311" s="169"/>
      <c r="E311" s="169"/>
      <c r="F311" s="169"/>
      <c r="G311" s="169"/>
    </row>
    <row r="312" spans="1:7" ht="14.25" customHeight="1" x14ac:dyDescent="0.2">
      <c r="A312" s="169"/>
      <c r="B312" s="169"/>
      <c r="C312" s="169"/>
      <c r="D312" s="169"/>
      <c r="E312" s="169"/>
      <c r="F312" s="169"/>
      <c r="G312" s="169"/>
    </row>
    <row r="313" spans="1:7" ht="14.25" customHeight="1" x14ac:dyDescent="0.2">
      <c r="A313" s="169"/>
      <c r="B313" s="169"/>
      <c r="C313" s="169"/>
      <c r="D313" s="169"/>
      <c r="E313" s="169"/>
      <c r="F313" s="169"/>
      <c r="G313" s="169"/>
    </row>
    <row r="314" spans="1:7" ht="14.25" customHeight="1" x14ac:dyDescent="0.2">
      <c r="A314" s="169"/>
      <c r="B314" s="169"/>
      <c r="C314" s="169"/>
      <c r="D314" s="169"/>
      <c r="E314" s="169"/>
      <c r="F314" s="169"/>
      <c r="G314" s="169"/>
    </row>
    <row r="315" spans="1:7" ht="14.25" customHeight="1" x14ac:dyDescent="0.2">
      <c r="A315" s="169"/>
      <c r="B315" s="169"/>
      <c r="C315" s="169"/>
      <c r="D315" s="169"/>
      <c r="E315" s="169"/>
      <c r="F315" s="169"/>
      <c r="G315" s="169"/>
    </row>
    <row r="316" spans="1:7" ht="14.25" customHeight="1" x14ac:dyDescent="0.2">
      <c r="A316" s="169"/>
      <c r="B316" s="169"/>
      <c r="C316" s="169"/>
      <c r="D316" s="169"/>
      <c r="E316" s="169"/>
      <c r="F316" s="169"/>
      <c r="G316" s="169"/>
    </row>
    <row r="317" spans="1:7" ht="14.25" customHeight="1" x14ac:dyDescent="0.2">
      <c r="A317" s="169"/>
      <c r="B317" s="169"/>
      <c r="C317" s="169"/>
      <c r="D317" s="169"/>
      <c r="E317" s="169"/>
      <c r="F317" s="169"/>
      <c r="G317" s="169"/>
    </row>
    <row r="318" spans="1:7" ht="14.25" customHeight="1" x14ac:dyDescent="0.2">
      <c r="A318" s="169"/>
      <c r="B318" s="169"/>
      <c r="C318" s="169"/>
      <c r="D318" s="169"/>
      <c r="E318" s="169"/>
      <c r="F318" s="169"/>
      <c r="G318" s="169"/>
    </row>
    <row r="319" spans="1:7" ht="14.25" customHeight="1" x14ac:dyDescent="0.2">
      <c r="A319" s="169"/>
      <c r="B319" s="169"/>
      <c r="C319" s="169"/>
      <c r="D319" s="169"/>
      <c r="E319" s="169"/>
      <c r="F319" s="169"/>
      <c r="G319" s="169"/>
    </row>
    <row r="320" spans="1:7" ht="14.25" customHeight="1" x14ac:dyDescent="0.2">
      <c r="A320" s="169"/>
      <c r="B320" s="169"/>
      <c r="C320" s="169"/>
      <c r="D320" s="169"/>
      <c r="E320" s="169"/>
      <c r="F320" s="169"/>
      <c r="G320" s="169"/>
    </row>
    <row r="321" spans="1:7" ht="14.25" customHeight="1" x14ac:dyDescent="0.2">
      <c r="A321" s="169"/>
      <c r="B321" s="169"/>
      <c r="C321" s="169"/>
      <c r="D321" s="169"/>
      <c r="E321" s="169"/>
      <c r="F321" s="169"/>
      <c r="G321" s="169"/>
    </row>
    <row r="322" spans="1:7" ht="14.25" customHeight="1" x14ac:dyDescent="0.2">
      <c r="A322" s="169"/>
      <c r="B322" s="169"/>
      <c r="C322" s="169"/>
      <c r="D322" s="169"/>
      <c r="E322" s="169"/>
      <c r="F322" s="169"/>
      <c r="G322" s="169"/>
    </row>
    <row r="323" spans="1:7" ht="14.25" customHeight="1" x14ac:dyDescent="0.2">
      <c r="A323" s="169"/>
      <c r="B323" s="169"/>
      <c r="C323" s="169"/>
      <c r="D323" s="169"/>
      <c r="E323" s="169"/>
      <c r="F323" s="169"/>
      <c r="G323" s="169"/>
    </row>
    <row r="324" spans="1:7" ht="14.25" customHeight="1" x14ac:dyDescent="0.2">
      <c r="A324" s="169"/>
      <c r="B324" s="169"/>
      <c r="C324" s="169"/>
      <c r="D324" s="169"/>
      <c r="E324" s="169"/>
      <c r="F324" s="169"/>
      <c r="G324" s="169"/>
    </row>
    <row r="325" spans="1:7" ht="14.25" customHeight="1" x14ac:dyDescent="0.2">
      <c r="A325" s="169"/>
      <c r="B325" s="169"/>
      <c r="C325" s="169"/>
      <c r="D325" s="169"/>
      <c r="E325" s="169"/>
      <c r="F325" s="169"/>
      <c r="G325" s="169"/>
    </row>
    <row r="326" spans="1:7" ht="14.25" customHeight="1" x14ac:dyDescent="0.2">
      <c r="A326" s="169"/>
      <c r="B326" s="169"/>
      <c r="C326" s="169"/>
      <c r="D326" s="169"/>
      <c r="E326" s="169"/>
      <c r="F326" s="169"/>
      <c r="G326" s="169"/>
    </row>
    <row r="327" spans="1:7" ht="14.25" customHeight="1" x14ac:dyDescent="0.2">
      <c r="A327" s="169"/>
      <c r="B327" s="169"/>
      <c r="C327" s="169"/>
      <c r="D327" s="169"/>
      <c r="E327" s="169"/>
      <c r="F327" s="169"/>
      <c r="G327" s="169"/>
    </row>
    <row r="328" spans="1:7" ht="14.25" customHeight="1" x14ac:dyDescent="0.2">
      <c r="A328" s="169"/>
      <c r="B328" s="169"/>
      <c r="C328" s="169"/>
      <c r="D328" s="169"/>
      <c r="E328" s="169"/>
      <c r="F328" s="169"/>
      <c r="G328" s="169"/>
    </row>
    <row r="329" spans="1:7" ht="14.25" customHeight="1" x14ac:dyDescent="0.2">
      <c r="A329" s="169"/>
      <c r="B329" s="169"/>
      <c r="C329" s="169"/>
      <c r="D329" s="169"/>
      <c r="E329" s="169"/>
      <c r="F329" s="169"/>
      <c r="G329" s="169"/>
    </row>
    <row r="330" spans="1:7" ht="14.25" customHeight="1" x14ac:dyDescent="0.2">
      <c r="A330" s="169"/>
      <c r="B330" s="169"/>
      <c r="C330" s="169"/>
      <c r="D330" s="169"/>
      <c r="E330" s="169"/>
      <c r="F330" s="169"/>
      <c r="G330" s="169"/>
    </row>
    <row r="331" spans="1:7" ht="14.25" customHeight="1" x14ac:dyDescent="0.2">
      <c r="A331" s="169"/>
      <c r="B331" s="169"/>
      <c r="C331" s="169"/>
      <c r="D331" s="169"/>
      <c r="E331" s="169"/>
      <c r="F331" s="169"/>
      <c r="G331" s="169"/>
    </row>
    <row r="332" spans="1:7" ht="14.25" customHeight="1" x14ac:dyDescent="0.2">
      <c r="A332" s="169"/>
      <c r="B332" s="169"/>
      <c r="C332" s="169"/>
      <c r="D332" s="169"/>
      <c r="E332" s="169"/>
      <c r="F332" s="169"/>
      <c r="G332" s="169"/>
    </row>
    <row r="333" spans="1:7" ht="14.25" customHeight="1" x14ac:dyDescent="0.2">
      <c r="A333" s="169"/>
      <c r="B333" s="169"/>
      <c r="C333" s="169"/>
      <c r="D333" s="169"/>
      <c r="E333" s="169"/>
      <c r="F333" s="169"/>
      <c r="G333" s="169"/>
    </row>
    <row r="334" spans="1:7" ht="14.25" customHeight="1" x14ac:dyDescent="0.2">
      <c r="A334" s="169"/>
      <c r="B334" s="169"/>
      <c r="C334" s="169"/>
      <c r="D334" s="169"/>
      <c r="E334" s="169"/>
      <c r="F334" s="169"/>
      <c r="G334" s="169"/>
    </row>
    <row r="335" spans="1:7" ht="14.25" customHeight="1" x14ac:dyDescent="0.2">
      <c r="A335" s="169"/>
      <c r="B335" s="169"/>
      <c r="C335" s="169"/>
      <c r="D335" s="169"/>
      <c r="E335" s="169"/>
      <c r="F335" s="169"/>
      <c r="G335" s="169"/>
    </row>
    <row r="336" spans="1:7" ht="14.25" customHeight="1" x14ac:dyDescent="0.2">
      <c r="A336" s="169"/>
      <c r="B336" s="169"/>
      <c r="C336" s="169"/>
      <c r="D336" s="169"/>
      <c r="E336" s="169"/>
      <c r="F336" s="169"/>
      <c r="G336" s="169"/>
    </row>
    <row r="337" spans="1:7" ht="14.25" customHeight="1" x14ac:dyDescent="0.2">
      <c r="A337" s="169"/>
      <c r="B337" s="169"/>
      <c r="C337" s="169"/>
      <c r="D337" s="169"/>
      <c r="E337" s="169"/>
      <c r="F337" s="169"/>
      <c r="G337" s="169"/>
    </row>
    <row r="338" spans="1:7" ht="14.25" customHeight="1" x14ac:dyDescent="0.2">
      <c r="A338" s="169"/>
      <c r="B338" s="169"/>
      <c r="C338" s="169"/>
      <c r="D338" s="169"/>
      <c r="E338" s="169"/>
      <c r="F338" s="169"/>
      <c r="G338" s="169"/>
    </row>
    <row r="339" spans="1:7" ht="14.25" customHeight="1" x14ac:dyDescent="0.2">
      <c r="A339" s="169"/>
      <c r="B339" s="169"/>
      <c r="C339" s="169"/>
      <c r="D339" s="169"/>
      <c r="E339" s="169"/>
      <c r="F339" s="169"/>
      <c r="G339" s="169"/>
    </row>
    <row r="340" spans="1:7" ht="14.25" customHeight="1" x14ac:dyDescent="0.2">
      <c r="A340" s="169"/>
      <c r="B340" s="169"/>
      <c r="C340" s="169"/>
      <c r="D340" s="169"/>
      <c r="E340" s="169"/>
      <c r="F340" s="169"/>
      <c r="G340" s="169"/>
    </row>
    <row r="341" spans="1:7" ht="14.25" customHeight="1" x14ac:dyDescent="0.2">
      <c r="A341" s="169"/>
      <c r="B341" s="169"/>
      <c r="C341" s="169"/>
      <c r="D341" s="169"/>
      <c r="E341" s="169"/>
      <c r="F341" s="169"/>
      <c r="G341" s="169"/>
    </row>
    <row r="342" spans="1:7" ht="14.25" customHeight="1" x14ac:dyDescent="0.2">
      <c r="A342" s="169"/>
      <c r="B342" s="169"/>
      <c r="C342" s="169"/>
      <c r="D342" s="169"/>
      <c r="E342" s="169"/>
      <c r="F342" s="169"/>
      <c r="G342" s="169"/>
    </row>
    <row r="343" spans="1:7" ht="14.25" customHeight="1" x14ac:dyDescent="0.2">
      <c r="A343" s="169"/>
      <c r="B343" s="169"/>
      <c r="C343" s="169"/>
      <c r="D343" s="169"/>
      <c r="E343" s="169"/>
      <c r="F343" s="169"/>
      <c r="G343" s="169"/>
    </row>
    <row r="344" spans="1:7" ht="14.25" customHeight="1" x14ac:dyDescent="0.2">
      <c r="A344" s="169"/>
      <c r="B344" s="169"/>
      <c r="C344" s="169"/>
      <c r="D344" s="169"/>
      <c r="E344" s="169"/>
      <c r="F344" s="169"/>
      <c r="G344" s="169"/>
    </row>
    <row r="345" spans="1:7" ht="14.25" customHeight="1" x14ac:dyDescent="0.2">
      <c r="A345" s="169"/>
      <c r="B345" s="169"/>
      <c r="C345" s="169"/>
      <c r="D345" s="169"/>
      <c r="E345" s="169"/>
      <c r="F345" s="169"/>
      <c r="G345" s="169"/>
    </row>
    <row r="346" spans="1:7" ht="14.25" customHeight="1" x14ac:dyDescent="0.2">
      <c r="A346" s="169"/>
      <c r="B346" s="169"/>
      <c r="C346" s="169"/>
      <c r="D346" s="169"/>
      <c r="E346" s="169"/>
      <c r="F346" s="169"/>
      <c r="G346" s="169"/>
    </row>
    <row r="347" spans="1:7" ht="14.25" customHeight="1" x14ac:dyDescent="0.2">
      <c r="A347" s="169"/>
      <c r="B347" s="169"/>
      <c r="C347" s="169"/>
      <c r="D347" s="169"/>
      <c r="E347" s="169"/>
      <c r="F347" s="169"/>
      <c r="G347" s="169"/>
    </row>
    <row r="348" spans="1:7" ht="14.25" customHeight="1" x14ac:dyDescent="0.2">
      <c r="A348" s="169"/>
      <c r="B348" s="169"/>
      <c r="C348" s="169"/>
      <c r="D348" s="169"/>
      <c r="E348" s="169"/>
      <c r="F348" s="169"/>
      <c r="G348" s="169"/>
    </row>
    <row r="349" spans="1:7" ht="14.25" customHeight="1" x14ac:dyDescent="0.2">
      <c r="A349" s="169"/>
      <c r="B349" s="169"/>
      <c r="C349" s="169"/>
      <c r="D349" s="169"/>
      <c r="E349" s="169"/>
      <c r="F349" s="169"/>
      <c r="G349" s="169"/>
    </row>
    <row r="350" spans="1:7" ht="14.25" customHeight="1" x14ac:dyDescent="0.2">
      <c r="A350" s="169"/>
      <c r="B350" s="169"/>
      <c r="C350" s="169"/>
      <c r="D350" s="169"/>
      <c r="E350" s="169"/>
      <c r="F350" s="169"/>
      <c r="G350" s="169"/>
    </row>
    <row r="351" spans="1:7" ht="14.25" customHeight="1" x14ac:dyDescent="0.2">
      <c r="A351" s="169"/>
      <c r="B351" s="169"/>
      <c r="C351" s="169"/>
      <c r="D351" s="169"/>
      <c r="E351" s="169"/>
      <c r="F351" s="169"/>
      <c r="G351" s="169"/>
    </row>
    <row r="352" spans="1:7" ht="14.25" customHeight="1" x14ac:dyDescent="0.2">
      <c r="A352" s="169"/>
      <c r="B352" s="169"/>
      <c r="C352" s="169"/>
      <c r="D352" s="169"/>
      <c r="E352" s="169"/>
      <c r="F352" s="169"/>
      <c r="G352" s="169"/>
    </row>
    <row r="353" spans="1:7" ht="14.25" customHeight="1" x14ac:dyDescent="0.2">
      <c r="A353" s="169"/>
      <c r="B353" s="169"/>
      <c r="C353" s="169"/>
      <c r="D353" s="169"/>
      <c r="E353" s="169"/>
      <c r="F353" s="169"/>
      <c r="G353" s="169"/>
    </row>
    <row r="354" spans="1:7" ht="14.25" customHeight="1" x14ac:dyDescent="0.2">
      <c r="A354" s="169"/>
      <c r="B354" s="169"/>
      <c r="C354" s="169"/>
      <c r="D354" s="169"/>
      <c r="E354" s="169"/>
      <c r="F354" s="169"/>
      <c r="G354" s="169"/>
    </row>
    <row r="355" spans="1:7" ht="14.25" customHeight="1" x14ac:dyDescent="0.2">
      <c r="A355" s="169"/>
      <c r="B355" s="169"/>
      <c r="C355" s="169"/>
      <c r="D355" s="169"/>
      <c r="E355" s="169"/>
      <c r="F355" s="169"/>
      <c r="G355" s="169"/>
    </row>
    <row r="356" spans="1:7" ht="14.25" customHeight="1" x14ac:dyDescent="0.2">
      <c r="A356" s="169"/>
      <c r="B356" s="169"/>
      <c r="C356" s="169"/>
      <c r="D356" s="169"/>
      <c r="E356" s="169"/>
      <c r="F356" s="169"/>
      <c r="G356" s="169"/>
    </row>
    <row r="357" spans="1:7" ht="14.25" customHeight="1" x14ac:dyDescent="0.2">
      <c r="A357" s="169"/>
      <c r="B357" s="169"/>
      <c r="C357" s="169"/>
      <c r="D357" s="169"/>
      <c r="E357" s="169"/>
      <c r="F357" s="169"/>
      <c r="G357" s="169"/>
    </row>
    <row r="358" spans="1:7" ht="14.25" customHeight="1" x14ac:dyDescent="0.2">
      <c r="A358" s="169"/>
      <c r="B358" s="169"/>
      <c r="C358" s="169"/>
      <c r="D358" s="169"/>
      <c r="E358" s="169"/>
      <c r="F358" s="169"/>
      <c r="G358" s="169"/>
    </row>
    <row r="359" spans="1:7" ht="14.25" customHeight="1" x14ac:dyDescent="0.2">
      <c r="A359" s="169"/>
      <c r="B359" s="169"/>
      <c r="C359" s="169"/>
      <c r="D359" s="169"/>
      <c r="E359" s="169"/>
      <c r="F359" s="169"/>
      <c r="G359" s="169"/>
    </row>
    <row r="360" spans="1:7" ht="14.25" customHeight="1" x14ac:dyDescent="0.2">
      <c r="A360" s="169"/>
      <c r="B360" s="169"/>
      <c r="C360" s="169"/>
      <c r="D360" s="169"/>
      <c r="E360" s="169"/>
      <c r="F360" s="169"/>
      <c r="G360" s="169"/>
    </row>
    <row r="361" spans="1:7" ht="14.25" customHeight="1" x14ac:dyDescent="0.2">
      <c r="A361" s="169"/>
      <c r="B361" s="169"/>
      <c r="C361" s="169"/>
      <c r="D361" s="169"/>
      <c r="E361" s="169"/>
      <c r="F361" s="169"/>
      <c r="G361" s="169"/>
    </row>
    <row r="362" spans="1:7" ht="14.25" customHeight="1" x14ac:dyDescent="0.2">
      <c r="A362" s="169"/>
      <c r="B362" s="169"/>
      <c r="C362" s="169"/>
      <c r="D362" s="169"/>
      <c r="E362" s="169"/>
      <c r="F362" s="169"/>
      <c r="G362" s="169"/>
    </row>
    <row r="363" spans="1:7" ht="14.25" customHeight="1" x14ac:dyDescent="0.2">
      <c r="A363" s="169"/>
      <c r="B363" s="169"/>
      <c r="C363" s="169"/>
      <c r="D363" s="169"/>
      <c r="E363" s="169"/>
      <c r="F363" s="169"/>
      <c r="G363" s="169"/>
    </row>
    <row r="364" spans="1:7" ht="14.25" customHeight="1" x14ac:dyDescent="0.2">
      <c r="A364" s="169"/>
      <c r="B364" s="169"/>
      <c r="C364" s="169"/>
      <c r="D364" s="169"/>
      <c r="E364" s="169"/>
      <c r="F364" s="169"/>
      <c r="G364" s="169"/>
    </row>
    <row r="365" spans="1:7" ht="14.25" customHeight="1" x14ac:dyDescent="0.2">
      <c r="A365" s="169"/>
      <c r="B365" s="169"/>
      <c r="C365" s="169"/>
      <c r="D365" s="169"/>
      <c r="E365" s="169"/>
      <c r="F365" s="169"/>
      <c r="G365" s="169"/>
    </row>
    <row r="366" spans="1:7" ht="14.25" customHeight="1" x14ac:dyDescent="0.2">
      <c r="A366" s="169"/>
      <c r="B366" s="169"/>
      <c r="C366" s="169"/>
      <c r="D366" s="169"/>
      <c r="E366" s="169"/>
      <c r="F366" s="169"/>
      <c r="G366" s="169"/>
    </row>
    <row r="367" spans="1:7" ht="14.25" customHeight="1" x14ac:dyDescent="0.2">
      <c r="A367" s="169"/>
      <c r="B367" s="169"/>
      <c r="C367" s="169"/>
      <c r="D367" s="169"/>
      <c r="E367" s="169"/>
      <c r="F367" s="169"/>
      <c r="G367" s="169"/>
    </row>
    <row r="368" spans="1:7" ht="14.25" customHeight="1" x14ac:dyDescent="0.2">
      <c r="A368" s="169"/>
      <c r="B368" s="169"/>
      <c r="C368" s="169"/>
      <c r="D368" s="169"/>
      <c r="E368" s="169"/>
      <c r="F368" s="169"/>
      <c r="G368" s="169"/>
    </row>
    <row r="369" spans="1:7" ht="14.25" customHeight="1" x14ac:dyDescent="0.2">
      <c r="A369" s="169"/>
      <c r="B369" s="169"/>
      <c r="C369" s="169"/>
      <c r="D369" s="169"/>
      <c r="E369" s="169"/>
      <c r="F369" s="169"/>
      <c r="G369" s="169"/>
    </row>
    <row r="370" spans="1:7" ht="14.25" customHeight="1" x14ac:dyDescent="0.2">
      <c r="A370" s="169"/>
      <c r="B370" s="169"/>
      <c r="C370" s="169"/>
      <c r="D370" s="169"/>
      <c r="E370" s="169"/>
      <c r="F370" s="169"/>
      <c r="G370" s="169"/>
    </row>
    <row r="371" spans="1:7" ht="14.25" customHeight="1" x14ac:dyDescent="0.2">
      <c r="A371" s="169"/>
      <c r="B371" s="169"/>
      <c r="C371" s="169"/>
      <c r="D371" s="169"/>
      <c r="E371" s="169"/>
      <c r="F371" s="169"/>
      <c r="G371" s="169"/>
    </row>
    <row r="372" spans="1:7" ht="14.25" customHeight="1" x14ac:dyDescent="0.2">
      <c r="A372" s="169"/>
      <c r="B372" s="169"/>
      <c r="C372" s="169"/>
      <c r="D372" s="169"/>
      <c r="E372" s="169"/>
      <c r="F372" s="169"/>
      <c r="G372" s="169"/>
    </row>
    <row r="373" spans="1:7" ht="14.25" customHeight="1" x14ac:dyDescent="0.2">
      <c r="A373" s="169"/>
      <c r="B373" s="169"/>
      <c r="C373" s="169"/>
      <c r="D373" s="169"/>
      <c r="E373" s="169"/>
      <c r="F373" s="169"/>
      <c r="G373" s="169"/>
    </row>
    <row r="374" spans="1:7" ht="14.25" customHeight="1" x14ac:dyDescent="0.2">
      <c r="A374" s="169"/>
      <c r="B374" s="169"/>
      <c r="C374" s="169"/>
      <c r="D374" s="169"/>
      <c r="E374" s="169"/>
      <c r="F374" s="169"/>
      <c r="G374" s="169"/>
    </row>
    <row r="375" spans="1:7" ht="14.25" customHeight="1" x14ac:dyDescent="0.2">
      <c r="A375" s="169"/>
      <c r="B375" s="169"/>
      <c r="C375" s="169"/>
      <c r="D375" s="169"/>
      <c r="E375" s="169"/>
      <c r="F375" s="169"/>
      <c r="G375" s="169"/>
    </row>
    <row r="376" spans="1:7" ht="14.25" customHeight="1" x14ac:dyDescent="0.2">
      <c r="A376" s="169"/>
      <c r="B376" s="169"/>
      <c r="C376" s="169"/>
      <c r="D376" s="169"/>
      <c r="E376" s="169"/>
      <c r="F376" s="169"/>
      <c r="G376" s="169"/>
    </row>
    <row r="377" spans="1:7" ht="14.25" customHeight="1" x14ac:dyDescent="0.2">
      <c r="A377" s="169"/>
      <c r="B377" s="169"/>
      <c r="C377" s="169"/>
      <c r="D377" s="169"/>
      <c r="E377" s="169"/>
      <c r="F377" s="169"/>
      <c r="G377" s="169"/>
    </row>
    <row r="378" spans="1:7" ht="14.25" customHeight="1" x14ac:dyDescent="0.2">
      <c r="A378" s="169"/>
      <c r="B378" s="169"/>
      <c r="C378" s="169"/>
      <c r="D378" s="169"/>
      <c r="E378" s="169"/>
      <c r="F378" s="169"/>
      <c r="G378" s="169"/>
    </row>
    <row r="379" spans="1:7" ht="14.25" customHeight="1" x14ac:dyDescent="0.2">
      <c r="A379" s="169"/>
      <c r="B379" s="169"/>
      <c r="C379" s="169"/>
      <c r="D379" s="169"/>
      <c r="E379" s="169"/>
      <c r="F379" s="169"/>
      <c r="G379" s="169"/>
    </row>
    <row r="380" spans="1:7" ht="14.25" customHeight="1" x14ac:dyDescent="0.2">
      <c r="A380" s="169"/>
      <c r="B380" s="169"/>
      <c r="C380" s="169"/>
      <c r="D380" s="169"/>
      <c r="E380" s="169"/>
      <c r="F380" s="169"/>
      <c r="G380" s="169"/>
    </row>
    <row r="381" spans="1:7" ht="14.25" customHeight="1" x14ac:dyDescent="0.2">
      <c r="A381" s="169"/>
      <c r="B381" s="169"/>
      <c r="C381" s="169"/>
      <c r="D381" s="169"/>
      <c r="E381" s="169"/>
      <c r="F381" s="169"/>
      <c r="G381" s="169"/>
    </row>
    <row r="382" spans="1:7" ht="14.25" customHeight="1" x14ac:dyDescent="0.2">
      <c r="A382" s="169"/>
      <c r="B382" s="169"/>
      <c r="C382" s="169"/>
      <c r="D382" s="169"/>
      <c r="E382" s="169"/>
      <c r="F382" s="169"/>
      <c r="G382" s="169"/>
    </row>
    <row r="383" spans="1:7" ht="14.25" customHeight="1" x14ac:dyDescent="0.2">
      <c r="A383" s="169"/>
      <c r="B383" s="169"/>
      <c r="C383" s="169"/>
      <c r="D383" s="169"/>
      <c r="E383" s="169"/>
      <c r="F383" s="169"/>
      <c r="G383" s="169"/>
    </row>
    <row r="384" spans="1:7" ht="14.25" customHeight="1" x14ac:dyDescent="0.2">
      <c r="A384" s="169"/>
      <c r="B384" s="169"/>
      <c r="C384" s="169"/>
      <c r="D384" s="169"/>
      <c r="E384" s="169"/>
      <c r="F384" s="169"/>
      <c r="G384" s="169"/>
    </row>
    <row r="385" spans="1:7" ht="14.25" customHeight="1" x14ac:dyDescent="0.2">
      <c r="A385" s="169"/>
      <c r="B385" s="169"/>
      <c r="C385" s="169"/>
      <c r="D385" s="169"/>
      <c r="E385" s="169"/>
      <c r="F385" s="169"/>
      <c r="G385" s="169"/>
    </row>
    <row r="386" spans="1:7" ht="14.25" customHeight="1" x14ac:dyDescent="0.2">
      <c r="A386" s="169"/>
      <c r="B386" s="169"/>
      <c r="C386" s="169"/>
      <c r="D386" s="169"/>
      <c r="E386" s="169"/>
      <c r="F386" s="169"/>
      <c r="G386" s="169"/>
    </row>
    <row r="387" spans="1:7" ht="14.25" customHeight="1" x14ac:dyDescent="0.2">
      <c r="A387" s="169"/>
      <c r="B387" s="169"/>
      <c r="C387" s="169"/>
      <c r="D387" s="169"/>
      <c r="E387" s="169"/>
      <c r="F387" s="169"/>
      <c r="G387" s="169"/>
    </row>
    <row r="388" spans="1:7" ht="14.25" customHeight="1" x14ac:dyDescent="0.2">
      <c r="A388" s="169"/>
      <c r="B388" s="169"/>
      <c r="C388" s="169"/>
      <c r="D388" s="169"/>
      <c r="E388" s="169"/>
      <c r="F388" s="169"/>
      <c r="G388" s="169"/>
    </row>
    <row r="389" spans="1:7" ht="14.25" customHeight="1" x14ac:dyDescent="0.2">
      <c r="A389" s="169"/>
      <c r="B389" s="169"/>
      <c r="C389" s="169"/>
      <c r="D389" s="169"/>
      <c r="E389" s="169"/>
      <c r="F389" s="169"/>
      <c r="G389" s="169"/>
    </row>
    <row r="390" spans="1:7" ht="14.25" customHeight="1" x14ac:dyDescent="0.2">
      <c r="A390" s="169"/>
      <c r="B390" s="169"/>
      <c r="C390" s="169"/>
      <c r="D390" s="169"/>
      <c r="E390" s="169"/>
      <c r="F390" s="169"/>
      <c r="G390" s="169"/>
    </row>
    <row r="391" spans="1:7" ht="14.25" customHeight="1" x14ac:dyDescent="0.2">
      <c r="A391" s="169"/>
      <c r="B391" s="169"/>
      <c r="C391" s="169"/>
      <c r="D391" s="169"/>
      <c r="E391" s="169"/>
      <c r="F391" s="169"/>
      <c r="G391" s="169"/>
    </row>
    <row r="392" spans="1:7" ht="14.25" customHeight="1" x14ac:dyDescent="0.2">
      <c r="A392" s="169"/>
      <c r="B392" s="169"/>
      <c r="C392" s="169"/>
      <c r="D392" s="169"/>
      <c r="E392" s="169"/>
      <c r="F392" s="169"/>
      <c r="G392" s="169"/>
    </row>
    <row r="393" spans="1:7" ht="14.25" customHeight="1" x14ac:dyDescent="0.2">
      <c r="A393" s="169"/>
      <c r="B393" s="169"/>
      <c r="C393" s="169"/>
      <c r="D393" s="169"/>
      <c r="E393" s="169"/>
      <c r="F393" s="169"/>
      <c r="G393" s="169"/>
    </row>
    <row r="394" spans="1:7" ht="14.25" customHeight="1" x14ac:dyDescent="0.2">
      <c r="A394" s="169"/>
      <c r="B394" s="169"/>
      <c r="C394" s="169"/>
      <c r="D394" s="169"/>
      <c r="E394" s="169"/>
      <c r="F394" s="169"/>
      <c r="G394" s="169"/>
    </row>
    <row r="395" spans="1:7" ht="14.25" customHeight="1" x14ac:dyDescent="0.2">
      <c r="A395" s="169"/>
      <c r="B395" s="169"/>
      <c r="C395" s="169"/>
      <c r="D395" s="169"/>
      <c r="E395" s="169"/>
      <c r="F395" s="169"/>
      <c r="G395" s="169"/>
    </row>
    <row r="396" spans="1:7" ht="14.25" customHeight="1" x14ac:dyDescent="0.2">
      <c r="A396" s="169"/>
      <c r="B396" s="169"/>
      <c r="C396" s="169"/>
      <c r="D396" s="169"/>
      <c r="E396" s="169"/>
      <c r="F396" s="169"/>
      <c r="G396" s="169"/>
    </row>
    <row r="397" spans="1:7" ht="14.25" customHeight="1" x14ac:dyDescent="0.2">
      <c r="A397" s="169"/>
      <c r="B397" s="169"/>
      <c r="C397" s="169"/>
      <c r="D397" s="169"/>
      <c r="E397" s="169"/>
      <c r="F397" s="169"/>
      <c r="G397" s="169"/>
    </row>
    <row r="398" spans="1:7" ht="14.25" customHeight="1" x14ac:dyDescent="0.2">
      <c r="A398" s="169"/>
      <c r="B398" s="169"/>
      <c r="C398" s="169"/>
      <c r="D398" s="169"/>
      <c r="E398" s="169"/>
      <c r="F398" s="169"/>
      <c r="G398" s="169"/>
    </row>
    <row r="399" spans="1:7" ht="14.25" customHeight="1" x14ac:dyDescent="0.2">
      <c r="A399" s="169"/>
      <c r="B399" s="169"/>
      <c r="C399" s="169"/>
      <c r="D399" s="169"/>
      <c r="E399" s="169"/>
      <c r="F399" s="169"/>
      <c r="G399" s="169"/>
    </row>
    <row r="400" spans="1:7" ht="14.25" customHeight="1" x14ac:dyDescent="0.2">
      <c r="A400" s="169"/>
      <c r="B400" s="169"/>
      <c r="C400" s="169"/>
      <c r="D400" s="169"/>
      <c r="E400" s="169"/>
      <c r="F400" s="169"/>
      <c r="G400" s="169"/>
    </row>
    <row r="401" spans="1:7" ht="14.25" customHeight="1" x14ac:dyDescent="0.2">
      <c r="A401" s="169"/>
      <c r="B401" s="169"/>
      <c r="C401" s="169"/>
      <c r="D401" s="169"/>
      <c r="E401" s="169"/>
      <c r="F401" s="169"/>
      <c r="G401" s="169"/>
    </row>
    <row r="402" spans="1:7" ht="14.25" customHeight="1" x14ac:dyDescent="0.2">
      <c r="A402" s="169"/>
      <c r="B402" s="169"/>
      <c r="C402" s="169"/>
      <c r="D402" s="169"/>
      <c r="E402" s="169"/>
      <c r="F402" s="169"/>
      <c r="G402" s="169"/>
    </row>
    <row r="403" spans="1:7" ht="14.25" customHeight="1" x14ac:dyDescent="0.2">
      <c r="A403" s="169"/>
      <c r="B403" s="169"/>
      <c r="C403" s="169"/>
      <c r="D403" s="169"/>
      <c r="E403" s="169"/>
      <c r="F403" s="169"/>
      <c r="G403" s="169"/>
    </row>
    <row r="404" spans="1:7" ht="14.25" customHeight="1" x14ac:dyDescent="0.2">
      <c r="A404" s="169"/>
      <c r="B404" s="169"/>
      <c r="C404" s="169"/>
      <c r="D404" s="169"/>
      <c r="E404" s="169"/>
      <c r="F404" s="169"/>
      <c r="G404" s="169"/>
    </row>
    <row r="405" spans="1:7" ht="14.25" customHeight="1" x14ac:dyDescent="0.2">
      <c r="A405" s="169"/>
      <c r="B405" s="169"/>
      <c r="C405" s="169"/>
      <c r="D405" s="169"/>
      <c r="E405" s="169"/>
      <c r="F405" s="169"/>
      <c r="G405" s="169"/>
    </row>
    <row r="406" spans="1:7" ht="14.25" customHeight="1" x14ac:dyDescent="0.2">
      <c r="A406" s="169"/>
      <c r="B406" s="169"/>
      <c r="C406" s="169"/>
      <c r="D406" s="169"/>
      <c r="E406" s="169"/>
      <c r="F406" s="169"/>
      <c r="G406" s="169"/>
    </row>
    <row r="407" spans="1:7" ht="14.25" customHeight="1" x14ac:dyDescent="0.2">
      <c r="A407" s="169"/>
      <c r="B407" s="169"/>
      <c r="C407" s="169"/>
      <c r="D407" s="169"/>
      <c r="E407" s="169"/>
      <c r="F407" s="169"/>
      <c r="G407" s="169"/>
    </row>
    <row r="408" spans="1:7" ht="14.25" customHeight="1" x14ac:dyDescent="0.2">
      <c r="A408" s="169"/>
      <c r="B408" s="169"/>
      <c r="C408" s="169"/>
      <c r="D408" s="169"/>
      <c r="E408" s="169"/>
      <c r="F408" s="169"/>
      <c r="G408" s="169"/>
    </row>
    <row r="409" spans="1:7" ht="14.25" customHeight="1" x14ac:dyDescent="0.2">
      <c r="A409" s="169"/>
      <c r="B409" s="169"/>
      <c r="C409" s="169"/>
      <c r="D409" s="169"/>
      <c r="E409" s="169"/>
      <c r="F409" s="169"/>
      <c r="G409" s="169"/>
    </row>
    <row r="410" spans="1:7" ht="14.25" customHeight="1" x14ac:dyDescent="0.2">
      <c r="A410" s="169"/>
      <c r="B410" s="169"/>
      <c r="C410" s="169"/>
      <c r="D410" s="169"/>
      <c r="E410" s="169"/>
      <c r="F410" s="169"/>
      <c r="G410" s="169"/>
    </row>
    <row r="411" spans="1:7" ht="14.25" customHeight="1" x14ac:dyDescent="0.2">
      <c r="A411" s="169"/>
      <c r="B411" s="169"/>
      <c r="C411" s="169"/>
      <c r="D411" s="169"/>
      <c r="E411" s="169"/>
      <c r="F411" s="169"/>
      <c r="G411" s="169"/>
    </row>
    <row r="412" spans="1:7" ht="14.25" customHeight="1" x14ac:dyDescent="0.2">
      <c r="A412" s="169"/>
      <c r="B412" s="169"/>
      <c r="C412" s="169"/>
      <c r="D412" s="169"/>
      <c r="E412" s="169"/>
      <c r="F412" s="169"/>
      <c r="G412" s="169"/>
    </row>
    <row r="413" spans="1:7" ht="14.25" customHeight="1" x14ac:dyDescent="0.2">
      <c r="A413" s="169"/>
      <c r="B413" s="169"/>
      <c r="C413" s="169"/>
      <c r="D413" s="169"/>
      <c r="E413" s="169"/>
      <c r="F413" s="169"/>
      <c r="G413" s="169"/>
    </row>
    <row r="414" spans="1:7" ht="14.25" customHeight="1" x14ac:dyDescent="0.2">
      <c r="A414" s="169"/>
      <c r="B414" s="169"/>
      <c r="C414" s="169"/>
      <c r="D414" s="169"/>
      <c r="E414" s="169"/>
      <c r="F414" s="169"/>
      <c r="G414" s="169"/>
    </row>
    <row r="415" spans="1:7" ht="14.25" customHeight="1" x14ac:dyDescent="0.2">
      <c r="A415" s="169"/>
      <c r="B415" s="169"/>
      <c r="C415" s="169"/>
      <c r="D415" s="169"/>
      <c r="E415" s="169"/>
      <c r="F415" s="169"/>
      <c r="G415" s="169"/>
    </row>
    <row r="416" spans="1:7" ht="14.25" customHeight="1" x14ac:dyDescent="0.2">
      <c r="A416" s="169"/>
      <c r="B416" s="169"/>
      <c r="C416" s="169"/>
      <c r="D416" s="169"/>
      <c r="E416" s="169"/>
      <c r="F416" s="169"/>
      <c r="G416" s="169"/>
    </row>
    <row r="417" spans="1:7" ht="14.25" customHeight="1" x14ac:dyDescent="0.2">
      <c r="A417" s="169"/>
      <c r="B417" s="169"/>
      <c r="C417" s="169"/>
      <c r="D417" s="169"/>
      <c r="E417" s="169"/>
      <c r="F417" s="169"/>
      <c r="G417" s="169"/>
    </row>
    <row r="418" spans="1:7" ht="14.25" customHeight="1" x14ac:dyDescent="0.2">
      <c r="A418" s="169"/>
      <c r="B418" s="169"/>
      <c r="C418" s="169"/>
      <c r="D418" s="169"/>
      <c r="E418" s="169"/>
      <c r="F418" s="169"/>
      <c r="G418" s="169"/>
    </row>
    <row r="419" spans="1:7" ht="14.25" customHeight="1" x14ac:dyDescent="0.2">
      <c r="A419" s="169"/>
      <c r="B419" s="169"/>
      <c r="C419" s="169"/>
      <c r="D419" s="169"/>
      <c r="E419" s="169"/>
      <c r="F419" s="169"/>
      <c r="G419" s="169"/>
    </row>
    <row r="420" spans="1:7" ht="14.25" customHeight="1" x14ac:dyDescent="0.2">
      <c r="A420" s="169"/>
      <c r="B420" s="169"/>
      <c r="C420" s="169"/>
      <c r="D420" s="169"/>
      <c r="E420" s="169"/>
      <c r="F420" s="169"/>
      <c r="G420" s="169"/>
    </row>
    <row r="421" spans="1:7" ht="14.25" customHeight="1" x14ac:dyDescent="0.2">
      <c r="A421" s="169"/>
      <c r="B421" s="169"/>
      <c r="C421" s="169"/>
      <c r="D421" s="169"/>
      <c r="E421" s="169"/>
      <c r="F421" s="169"/>
      <c r="G421" s="169"/>
    </row>
    <row r="422" spans="1:7" ht="14.25" customHeight="1" x14ac:dyDescent="0.2">
      <c r="A422" s="169"/>
      <c r="B422" s="169"/>
      <c r="C422" s="169"/>
      <c r="D422" s="169"/>
      <c r="E422" s="169"/>
      <c r="F422" s="169"/>
      <c r="G422" s="169"/>
    </row>
    <row r="423" spans="1:7" ht="14.25" customHeight="1" x14ac:dyDescent="0.2">
      <c r="A423" s="169"/>
      <c r="B423" s="169"/>
      <c r="C423" s="169"/>
      <c r="D423" s="169"/>
      <c r="E423" s="169"/>
      <c r="F423" s="169"/>
      <c r="G423" s="169"/>
    </row>
    <row r="424" spans="1:7" ht="14.25" customHeight="1" x14ac:dyDescent="0.2">
      <c r="A424" s="169"/>
      <c r="B424" s="169"/>
      <c r="C424" s="169"/>
      <c r="D424" s="169"/>
      <c r="E424" s="169"/>
      <c r="F424" s="169"/>
      <c r="G424" s="169"/>
    </row>
    <row r="425" spans="1:7" ht="14.25" customHeight="1" x14ac:dyDescent="0.2">
      <c r="A425" s="169"/>
      <c r="B425" s="169"/>
      <c r="C425" s="169"/>
      <c r="D425" s="169"/>
      <c r="E425" s="169"/>
      <c r="F425" s="169"/>
      <c r="G425" s="169"/>
    </row>
  </sheetData>
  <sheetProtection algorithmName="SHA-512" hashValue="1Fdyp8fK3AS4keIRpCWCoU0p8w50lVIVRHb6/7TBvJQzh7bJ1dWu4YnIe9Jvii0KuL/D+pu3oYsFKFJT98zjZA==" saltValue="RSYRa69EVwvaKnKVyQOCBQ==" spinCount="100000" sheet="1" objects="1" scenarios="1" formatCells="0" formatColumns="0" formatRows="0" insertColumns="0" insertRows="0" insertHyperlinks="0" deleteColumns="0" deleteRows="0" sort="0" autoFilter="0" pivotTables="0"/>
  <mergeCells count="3">
    <mergeCell ref="A33:I38"/>
    <mergeCell ref="A2:I2"/>
    <mergeCell ref="A1:I1"/>
  </mergeCells>
  <pageMargins left="0.7" right="0.7" top="0.75" bottom="0.75" header="0.3" footer="0.3"/>
  <pageSetup scale="82" orientation="portrait" r:id="rId1"/>
  <headerFooter>
    <oddHeader>&amp;C&amp;"-,Bold"ANNEXURE 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J259"/>
  <sheetViews>
    <sheetView topLeftCell="A214" zoomScaleNormal="100" workbookViewId="0">
      <selection sqref="A1:J1"/>
    </sheetView>
  </sheetViews>
  <sheetFormatPr defaultRowHeight="15" x14ac:dyDescent="0.25"/>
  <cols>
    <col min="1" max="1" width="4.5703125" style="193" customWidth="1"/>
    <col min="2" max="2" width="9.7109375" customWidth="1"/>
  </cols>
  <sheetData>
    <row r="1" spans="1:10" ht="18.75" x14ac:dyDescent="0.25">
      <c r="A1" s="517"/>
      <c r="B1" s="517"/>
      <c r="C1" s="517"/>
      <c r="D1" s="517"/>
      <c r="E1" s="517"/>
      <c r="F1" s="517"/>
      <c r="G1" s="517"/>
      <c r="H1" s="517"/>
      <c r="I1" s="517"/>
      <c r="J1" s="517"/>
    </row>
    <row r="2" spans="1:10" ht="20.25" x14ac:dyDescent="0.25">
      <c r="A2" s="518" t="s">
        <v>348</v>
      </c>
      <c r="B2" s="518"/>
      <c r="C2" s="518"/>
      <c r="D2" s="518"/>
      <c r="E2" s="518"/>
      <c r="F2" s="518"/>
      <c r="G2" s="518"/>
      <c r="H2" s="518"/>
      <c r="I2" s="518"/>
      <c r="J2" s="518"/>
    </row>
    <row r="3" spans="1:10" x14ac:dyDescent="0.25">
      <c r="A3" s="171"/>
      <c r="B3" s="172"/>
      <c r="C3" s="90"/>
      <c r="D3" s="90"/>
      <c r="E3" s="90"/>
      <c r="F3" s="90"/>
      <c r="G3" s="90"/>
      <c r="H3" s="90"/>
      <c r="I3" s="90"/>
      <c r="J3" s="90"/>
    </row>
    <row r="4" spans="1:10" ht="28.15" customHeight="1" x14ac:dyDescent="0.25">
      <c r="A4" s="519" t="s">
        <v>349</v>
      </c>
      <c r="B4" s="519"/>
      <c r="C4" s="519"/>
      <c r="D4" s="519"/>
      <c r="E4" s="519"/>
      <c r="F4" s="519"/>
      <c r="G4" s="519"/>
      <c r="H4" s="519"/>
      <c r="I4" s="519"/>
      <c r="J4" s="519"/>
    </row>
    <row r="5" spans="1:10" ht="33.6" customHeight="1" x14ac:dyDescent="0.25">
      <c r="A5" s="173" t="s">
        <v>350</v>
      </c>
      <c r="B5" s="514" t="s">
        <v>351</v>
      </c>
      <c r="C5" s="514"/>
      <c r="D5" s="514"/>
      <c r="E5" s="514"/>
      <c r="F5" s="514"/>
      <c r="G5" s="514"/>
      <c r="H5" s="514"/>
      <c r="I5" s="514"/>
      <c r="J5" s="514"/>
    </row>
    <row r="6" spans="1:10" s="174" customFormat="1" ht="96" customHeight="1" x14ac:dyDescent="0.25">
      <c r="A6" s="171"/>
      <c r="B6" s="520" t="s">
        <v>352</v>
      </c>
      <c r="C6" s="520"/>
      <c r="D6" s="520"/>
      <c r="E6" s="520"/>
      <c r="F6" s="520"/>
      <c r="G6" s="520"/>
      <c r="H6" s="520"/>
      <c r="I6" s="520"/>
      <c r="J6" s="520"/>
    </row>
    <row r="7" spans="1:10" x14ac:dyDescent="0.25">
      <c r="A7" s="171"/>
      <c r="B7" s="172"/>
      <c r="C7" s="90"/>
      <c r="D7" s="90"/>
      <c r="E7" s="90"/>
      <c r="F7" s="90"/>
      <c r="G7" s="90"/>
      <c r="H7" s="90"/>
      <c r="I7" s="90"/>
      <c r="J7" s="90"/>
    </row>
    <row r="8" spans="1:10" x14ac:dyDescent="0.25">
      <c r="A8" s="173" t="s">
        <v>353</v>
      </c>
      <c r="B8" s="175" t="s">
        <v>354</v>
      </c>
      <c r="C8" s="90"/>
      <c r="D8" s="90"/>
      <c r="E8" s="90"/>
      <c r="F8" s="90"/>
      <c r="G8" s="90"/>
      <c r="H8" s="90"/>
      <c r="I8" s="90"/>
      <c r="J8" s="90"/>
    </row>
    <row r="9" spans="1:10" x14ac:dyDescent="0.25">
      <c r="A9" s="173"/>
      <c r="B9" s="176" t="s">
        <v>355</v>
      </c>
      <c r="C9" s="90"/>
      <c r="D9" s="90"/>
      <c r="E9" s="90"/>
      <c r="F9" s="90"/>
      <c r="G9" s="90"/>
      <c r="H9" s="90"/>
      <c r="I9" s="90"/>
      <c r="J9" s="90"/>
    </row>
    <row r="10" spans="1:10" ht="42.6" customHeight="1" x14ac:dyDescent="0.25">
      <c r="A10" s="173"/>
      <c r="B10" s="511" t="s">
        <v>356</v>
      </c>
      <c r="C10" s="511"/>
      <c r="D10" s="511"/>
      <c r="E10" s="511"/>
      <c r="F10" s="511"/>
      <c r="G10" s="511"/>
      <c r="H10" s="511"/>
      <c r="I10" s="511"/>
      <c r="J10" s="511"/>
    </row>
    <row r="11" spans="1:10" x14ac:dyDescent="0.25">
      <c r="A11" s="173"/>
      <c r="B11" s="177"/>
      <c r="C11" s="90"/>
      <c r="D11" s="90"/>
      <c r="E11" s="90"/>
      <c r="F11" s="90"/>
      <c r="G11" s="90"/>
      <c r="H11" s="90"/>
      <c r="I11" s="90"/>
      <c r="J11" s="90"/>
    </row>
    <row r="12" spans="1:10" ht="26.45" customHeight="1" x14ac:dyDescent="0.25">
      <c r="A12" s="178"/>
      <c r="B12" s="521" t="s">
        <v>357</v>
      </c>
      <c r="C12" s="521"/>
      <c r="D12" s="521"/>
      <c r="E12" s="521"/>
      <c r="F12" s="521"/>
      <c r="G12" s="521"/>
      <c r="H12" s="521"/>
      <c r="I12" s="521"/>
      <c r="J12" s="521"/>
    </row>
    <row r="13" spans="1:10" x14ac:dyDescent="0.25">
      <c r="A13" s="173"/>
      <c r="B13" s="179"/>
      <c r="C13" s="90"/>
      <c r="D13" s="90"/>
      <c r="E13" s="90"/>
      <c r="F13" s="90"/>
      <c r="G13" s="90"/>
      <c r="H13" s="90"/>
      <c r="I13" s="90"/>
      <c r="J13" s="90"/>
    </row>
    <row r="14" spans="1:10" x14ac:dyDescent="0.25">
      <c r="A14" s="173" t="s">
        <v>358</v>
      </c>
      <c r="B14" s="175" t="s">
        <v>359</v>
      </c>
      <c r="C14" s="90"/>
      <c r="D14" s="90"/>
      <c r="E14" s="90"/>
      <c r="F14" s="90"/>
      <c r="G14" s="90"/>
      <c r="H14" s="90"/>
      <c r="I14" s="90"/>
      <c r="J14" s="90"/>
    </row>
    <row r="15" spans="1:10" x14ac:dyDescent="0.25">
      <c r="A15" s="173"/>
      <c r="B15" s="176" t="s">
        <v>360</v>
      </c>
      <c r="C15" s="90"/>
      <c r="D15" s="90"/>
      <c r="E15" s="90"/>
      <c r="F15" s="90"/>
      <c r="G15" s="90"/>
      <c r="H15" s="90"/>
      <c r="I15" s="90"/>
      <c r="J15" s="90"/>
    </row>
    <row r="16" spans="1:10" x14ac:dyDescent="0.25">
      <c r="A16" s="173"/>
      <c r="B16" s="176" t="s">
        <v>361</v>
      </c>
      <c r="C16" s="90"/>
      <c r="D16" s="90"/>
      <c r="E16" s="90"/>
      <c r="F16" s="90"/>
      <c r="G16" s="90"/>
      <c r="H16" s="90"/>
      <c r="I16" s="90"/>
      <c r="J16" s="90"/>
    </row>
    <row r="17" spans="1:10" ht="28.15" customHeight="1" x14ac:dyDescent="0.25">
      <c r="A17" s="173"/>
      <c r="B17" s="511" t="s">
        <v>362</v>
      </c>
      <c r="C17" s="511"/>
      <c r="D17" s="511"/>
      <c r="E17" s="511"/>
      <c r="F17" s="511"/>
      <c r="G17" s="511"/>
      <c r="H17" s="511"/>
      <c r="I17" s="511"/>
      <c r="J17" s="511"/>
    </row>
    <row r="18" spans="1:10" x14ac:dyDescent="0.25">
      <c r="A18" s="173"/>
      <c r="B18" s="180"/>
      <c r="C18" s="90"/>
      <c r="D18" s="90"/>
      <c r="E18" s="90"/>
      <c r="F18" s="90"/>
      <c r="G18" s="90"/>
      <c r="H18" s="90"/>
      <c r="I18" s="90"/>
      <c r="J18" s="90"/>
    </row>
    <row r="19" spans="1:10" x14ac:dyDescent="0.25">
      <c r="A19" s="173" t="s">
        <v>363</v>
      </c>
      <c r="B19" s="175" t="s">
        <v>364</v>
      </c>
      <c r="C19" s="90"/>
      <c r="D19" s="90"/>
      <c r="E19" s="90"/>
      <c r="F19" s="90"/>
      <c r="G19" s="90"/>
      <c r="H19" s="90"/>
      <c r="I19" s="90"/>
      <c r="J19" s="90"/>
    </row>
    <row r="20" spans="1:10" ht="40.9" customHeight="1" x14ac:dyDescent="0.25">
      <c r="A20" s="173"/>
      <c r="B20" s="522" t="s">
        <v>365</v>
      </c>
      <c r="C20" s="522"/>
      <c r="D20" s="522"/>
      <c r="E20" s="522"/>
      <c r="F20" s="522"/>
      <c r="G20" s="522"/>
      <c r="H20" s="522"/>
      <c r="I20" s="522"/>
      <c r="J20" s="522"/>
    </row>
    <row r="21" spans="1:10" x14ac:dyDescent="0.25">
      <c r="A21" s="173"/>
      <c r="B21" s="180"/>
      <c r="C21" s="90"/>
      <c r="D21" s="90"/>
      <c r="E21" s="90"/>
      <c r="F21" s="90"/>
      <c r="G21" s="90"/>
      <c r="H21" s="90"/>
      <c r="I21" s="90"/>
      <c r="J21" s="90"/>
    </row>
    <row r="22" spans="1:10" x14ac:dyDescent="0.25">
      <c r="A22" s="173" t="s">
        <v>366</v>
      </c>
      <c r="B22" s="175" t="s">
        <v>367</v>
      </c>
      <c r="C22" s="90"/>
      <c r="D22" s="90"/>
      <c r="E22" s="90"/>
      <c r="F22" s="90"/>
      <c r="G22" s="90"/>
      <c r="H22" s="90"/>
      <c r="I22" s="90"/>
      <c r="J22" s="90"/>
    </row>
    <row r="23" spans="1:10" x14ac:dyDescent="0.25">
      <c r="A23" s="173"/>
      <c r="B23" s="176" t="s">
        <v>368</v>
      </c>
      <c r="C23" s="90"/>
      <c r="D23" s="90"/>
      <c r="E23" s="90"/>
      <c r="F23" s="90"/>
      <c r="G23" s="90"/>
      <c r="H23" s="90"/>
      <c r="I23" s="90"/>
      <c r="J23" s="90"/>
    </row>
    <row r="24" spans="1:10" x14ac:dyDescent="0.25">
      <c r="A24" s="173"/>
      <c r="B24" s="176" t="s">
        <v>361</v>
      </c>
      <c r="C24" s="90"/>
      <c r="D24" s="90"/>
      <c r="E24" s="90"/>
      <c r="F24" s="90"/>
      <c r="G24" s="90"/>
      <c r="H24" s="90"/>
      <c r="I24" s="90"/>
      <c r="J24" s="90"/>
    </row>
    <row r="25" spans="1:10" x14ac:dyDescent="0.25">
      <c r="A25" s="173"/>
      <c r="B25" s="180"/>
      <c r="C25" s="90"/>
      <c r="D25" s="90"/>
      <c r="E25" s="90"/>
      <c r="F25" s="90"/>
      <c r="G25" s="90"/>
      <c r="H25" s="90"/>
      <c r="I25" s="90"/>
      <c r="J25" s="90"/>
    </row>
    <row r="26" spans="1:10" x14ac:dyDescent="0.25">
      <c r="A26" s="173" t="s">
        <v>369</v>
      </c>
      <c r="B26" s="175" t="s">
        <v>370</v>
      </c>
      <c r="C26" s="90"/>
      <c r="D26" s="90"/>
      <c r="E26" s="90"/>
      <c r="F26" s="90"/>
      <c r="G26" s="90"/>
      <c r="H26" s="90"/>
      <c r="I26" s="90"/>
      <c r="J26" s="90"/>
    </row>
    <row r="27" spans="1:10" ht="29.45" customHeight="1" x14ac:dyDescent="0.25">
      <c r="A27" s="173"/>
      <c r="B27" s="509" t="s">
        <v>371</v>
      </c>
      <c r="C27" s="509"/>
      <c r="D27" s="509"/>
      <c r="E27" s="509"/>
      <c r="F27" s="509"/>
      <c r="G27" s="509"/>
      <c r="H27" s="509"/>
      <c r="I27" s="509"/>
      <c r="J27" s="509"/>
    </row>
    <row r="28" spans="1:10" x14ac:dyDescent="0.25">
      <c r="A28" s="173"/>
      <c r="B28" s="180" t="s">
        <v>372</v>
      </c>
      <c r="C28" s="90"/>
      <c r="D28" s="90"/>
      <c r="E28" s="90"/>
      <c r="F28" s="90"/>
      <c r="G28" s="90"/>
      <c r="H28" s="90"/>
      <c r="I28" s="90"/>
      <c r="J28" s="90"/>
    </row>
    <row r="29" spans="1:10" x14ac:dyDescent="0.25">
      <c r="A29" s="173"/>
      <c r="B29" s="180"/>
      <c r="C29" s="90"/>
      <c r="D29" s="90"/>
      <c r="E29" s="90"/>
      <c r="F29" s="90"/>
      <c r="G29" s="90"/>
      <c r="H29" s="90"/>
      <c r="I29" s="90"/>
      <c r="J29" s="90"/>
    </row>
    <row r="30" spans="1:10" x14ac:dyDescent="0.25">
      <c r="A30" s="173" t="s">
        <v>373</v>
      </c>
      <c r="B30" s="175" t="s">
        <v>374</v>
      </c>
      <c r="C30" s="90"/>
      <c r="D30" s="90"/>
      <c r="E30" s="90"/>
      <c r="F30" s="90"/>
      <c r="G30" s="90"/>
      <c r="H30" s="90"/>
      <c r="I30" s="90"/>
      <c r="J30" s="90"/>
    </row>
    <row r="31" spans="1:10" x14ac:dyDescent="0.25">
      <c r="A31" s="173"/>
      <c r="B31" s="180" t="s">
        <v>372</v>
      </c>
      <c r="C31" s="90"/>
      <c r="D31" s="90"/>
      <c r="E31" s="90"/>
      <c r="F31" s="90"/>
      <c r="G31" s="90"/>
      <c r="H31" s="90"/>
      <c r="I31" s="90"/>
      <c r="J31" s="90"/>
    </row>
    <row r="32" spans="1:10" x14ac:dyDescent="0.25">
      <c r="A32" s="173"/>
      <c r="B32" s="177"/>
      <c r="C32" s="90"/>
      <c r="D32" s="90"/>
      <c r="E32" s="90"/>
      <c r="F32" s="90"/>
      <c r="G32" s="90"/>
      <c r="H32" s="90"/>
      <c r="I32" s="90"/>
      <c r="J32" s="90"/>
    </row>
    <row r="33" spans="1:10" x14ac:dyDescent="0.25">
      <c r="A33" s="173" t="s">
        <v>375</v>
      </c>
      <c r="B33" s="175" t="s">
        <v>376</v>
      </c>
      <c r="C33" s="90"/>
      <c r="D33" s="90"/>
      <c r="E33" s="90"/>
      <c r="F33" s="90"/>
      <c r="G33" s="90"/>
      <c r="H33" s="90"/>
      <c r="I33" s="90"/>
      <c r="J33" s="90"/>
    </row>
    <row r="34" spans="1:10" x14ac:dyDescent="0.25">
      <c r="A34" s="173"/>
      <c r="B34" s="176" t="s">
        <v>361</v>
      </c>
      <c r="C34" s="90"/>
      <c r="D34" s="90"/>
      <c r="E34" s="90"/>
      <c r="F34" s="90"/>
      <c r="G34" s="90"/>
      <c r="H34" s="90"/>
      <c r="I34" s="90"/>
      <c r="J34" s="90"/>
    </row>
    <row r="35" spans="1:10" x14ac:dyDescent="0.25">
      <c r="A35" s="173"/>
      <c r="B35" s="176" t="s">
        <v>377</v>
      </c>
      <c r="C35" s="90"/>
      <c r="D35" s="90"/>
      <c r="E35" s="90"/>
      <c r="F35" s="90"/>
      <c r="G35" s="90"/>
      <c r="H35" s="90"/>
      <c r="I35" s="90"/>
      <c r="J35" s="90"/>
    </row>
    <row r="36" spans="1:10" x14ac:dyDescent="0.25">
      <c r="A36" s="173"/>
      <c r="B36" s="180"/>
      <c r="C36" s="90"/>
      <c r="D36" s="90"/>
      <c r="E36" s="90"/>
      <c r="F36" s="90"/>
      <c r="G36" s="90"/>
      <c r="H36" s="90"/>
      <c r="I36" s="90"/>
      <c r="J36" s="90"/>
    </row>
    <row r="37" spans="1:10" x14ac:dyDescent="0.25">
      <c r="A37" s="173" t="s">
        <v>378</v>
      </c>
      <c r="B37" s="175" t="s">
        <v>379</v>
      </c>
      <c r="C37" s="90"/>
      <c r="D37" s="90"/>
      <c r="E37" s="90"/>
      <c r="F37" s="90"/>
      <c r="G37" s="90"/>
      <c r="H37" s="90"/>
      <c r="I37" s="90"/>
      <c r="J37" s="90"/>
    </row>
    <row r="38" spans="1:10" x14ac:dyDescent="0.25">
      <c r="A38" s="173"/>
      <c r="B38" s="180" t="s">
        <v>372</v>
      </c>
      <c r="C38" s="90"/>
      <c r="D38" s="90"/>
      <c r="E38" s="90"/>
      <c r="F38" s="90"/>
      <c r="G38" s="90"/>
      <c r="H38" s="90"/>
      <c r="I38" s="90"/>
      <c r="J38" s="90"/>
    </row>
    <row r="39" spans="1:10" x14ac:dyDescent="0.25">
      <c r="A39" s="173"/>
      <c r="B39" s="180"/>
      <c r="C39" s="90"/>
      <c r="D39" s="90"/>
      <c r="E39" s="90"/>
      <c r="F39" s="90"/>
      <c r="G39" s="90"/>
      <c r="H39" s="90"/>
      <c r="I39" s="90"/>
      <c r="J39" s="90"/>
    </row>
    <row r="40" spans="1:10" x14ac:dyDescent="0.25">
      <c r="A40" s="173" t="s">
        <v>380</v>
      </c>
      <c r="B40" s="175" t="s">
        <v>381</v>
      </c>
      <c r="C40" s="90"/>
      <c r="D40" s="90"/>
      <c r="E40" s="90"/>
      <c r="F40" s="90"/>
      <c r="G40" s="90"/>
      <c r="H40" s="90"/>
      <c r="I40" s="90"/>
      <c r="J40" s="90"/>
    </row>
    <row r="41" spans="1:10" x14ac:dyDescent="0.25">
      <c r="A41" s="173"/>
      <c r="B41" s="176" t="s">
        <v>382</v>
      </c>
      <c r="C41" s="90"/>
      <c r="D41" s="90"/>
      <c r="E41" s="90"/>
      <c r="F41" s="90"/>
      <c r="G41" s="90"/>
      <c r="H41" s="90"/>
      <c r="I41" s="90"/>
      <c r="J41" s="90"/>
    </row>
    <row r="42" spans="1:10" x14ac:dyDescent="0.25">
      <c r="A42" s="173"/>
      <c r="B42" s="176" t="s">
        <v>383</v>
      </c>
      <c r="C42" s="90"/>
      <c r="D42" s="90"/>
      <c r="E42" s="90"/>
      <c r="F42" s="90"/>
      <c r="G42" s="90"/>
      <c r="H42" s="90"/>
      <c r="I42" s="90"/>
      <c r="J42" s="90"/>
    </row>
    <row r="43" spans="1:10" x14ac:dyDescent="0.25">
      <c r="A43" s="173"/>
      <c r="B43" s="176" t="s">
        <v>384</v>
      </c>
      <c r="C43" s="90"/>
      <c r="D43" s="90"/>
      <c r="E43" s="90"/>
      <c r="F43" s="90"/>
      <c r="G43" s="90"/>
      <c r="H43" s="90"/>
      <c r="I43" s="90"/>
      <c r="J43" s="90"/>
    </row>
    <row r="44" spans="1:10" x14ac:dyDescent="0.25">
      <c r="A44" s="173"/>
      <c r="B44" s="180"/>
      <c r="C44" s="90"/>
      <c r="D44" s="90"/>
      <c r="E44" s="90"/>
      <c r="F44" s="90"/>
      <c r="G44" s="90"/>
      <c r="H44" s="90"/>
      <c r="I44" s="90"/>
      <c r="J44" s="90"/>
    </row>
    <row r="45" spans="1:10" x14ac:dyDescent="0.25">
      <c r="A45" s="173" t="s">
        <v>385</v>
      </c>
      <c r="B45" s="175" t="s">
        <v>386</v>
      </c>
      <c r="C45" s="90"/>
      <c r="D45" s="90"/>
      <c r="E45" s="90"/>
      <c r="F45" s="90"/>
      <c r="G45" s="90"/>
      <c r="H45" s="90"/>
      <c r="I45" s="90"/>
      <c r="J45" s="90"/>
    </row>
    <row r="46" spans="1:10" x14ac:dyDescent="0.25">
      <c r="A46" s="173"/>
      <c r="B46" s="176" t="s">
        <v>387</v>
      </c>
      <c r="C46" s="90"/>
      <c r="D46" s="90"/>
      <c r="E46" s="90"/>
      <c r="F46" s="90"/>
      <c r="G46" s="90"/>
      <c r="H46" s="90"/>
      <c r="I46" s="90"/>
      <c r="J46" s="90"/>
    </row>
    <row r="47" spans="1:10" x14ac:dyDescent="0.25">
      <c r="A47" s="173"/>
      <c r="B47" s="176" t="s">
        <v>388</v>
      </c>
      <c r="C47" s="90"/>
      <c r="D47" s="90"/>
      <c r="E47" s="90"/>
      <c r="F47" s="90"/>
      <c r="G47" s="90"/>
      <c r="H47" s="90"/>
      <c r="I47" s="90"/>
      <c r="J47" s="90"/>
    </row>
    <row r="48" spans="1:10" x14ac:dyDescent="0.25">
      <c r="A48" s="173"/>
      <c r="B48" s="180"/>
      <c r="C48" s="90"/>
      <c r="D48" s="90"/>
      <c r="E48" s="90"/>
      <c r="F48" s="90"/>
      <c r="G48" s="90"/>
      <c r="H48" s="90"/>
      <c r="I48" s="90"/>
      <c r="J48" s="90"/>
    </row>
    <row r="49" spans="1:10" x14ac:dyDescent="0.25">
      <c r="A49" s="173" t="s">
        <v>389</v>
      </c>
      <c r="B49" s="175" t="s">
        <v>390</v>
      </c>
      <c r="C49" s="90"/>
      <c r="D49" s="90"/>
      <c r="E49" s="90"/>
      <c r="F49" s="90"/>
      <c r="G49" s="90"/>
      <c r="H49" s="90"/>
      <c r="I49" s="90"/>
      <c r="J49" s="90"/>
    </row>
    <row r="50" spans="1:10" x14ac:dyDescent="0.25">
      <c r="A50" s="173"/>
      <c r="B50" s="180" t="s">
        <v>391</v>
      </c>
      <c r="C50" s="90"/>
      <c r="D50" s="90"/>
      <c r="E50" s="90"/>
      <c r="F50" s="90"/>
      <c r="G50" s="90"/>
      <c r="H50" s="90"/>
      <c r="I50" s="90"/>
      <c r="J50" s="90"/>
    </row>
    <row r="51" spans="1:10" x14ac:dyDescent="0.25">
      <c r="A51" s="173"/>
      <c r="B51" s="181" t="s">
        <v>392</v>
      </c>
      <c r="C51" s="90"/>
      <c r="D51" s="90"/>
      <c r="E51" s="90"/>
      <c r="F51" s="90"/>
      <c r="G51" s="90"/>
      <c r="H51" s="90"/>
      <c r="I51" s="90"/>
      <c r="J51" s="90"/>
    </row>
    <row r="52" spans="1:10" x14ac:dyDescent="0.25">
      <c r="A52" s="173"/>
      <c r="B52" s="180" t="s">
        <v>393</v>
      </c>
      <c r="C52" s="90"/>
      <c r="D52" s="90"/>
      <c r="E52" s="90"/>
      <c r="F52" s="90"/>
      <c r="G52" s="90"/>
      <c r="H52" s="90"/>
      <c r="I52" s="90"/>
      <c r="J52" s="90"/>
    </row>
    <row r="53" spans="1:10" x14ac:dyDescent="0.25">
      <c r="A53" s="173"/>
      <c r="B53" s="176" t="s">
        <v>394</v>
      </c>
      <c r="C53" s="90"/>
      <c r="D53" s="90"/>
      <c r="E53" s="90"/>
      <c r="F53" s="90"/>
      <c r="G53" s="90"/>
      <c r="H53" s="90"/>
      <c r="I53" s="90"/>
      <c r="J53" s="90"/>
    </row>
    <row r="54" spans="1:10" ht="28.9" customHeight="1" x14ac:dyDescent="0.25">
      <c r="A54" s="173"/>
      <c r="B54" s="511" t="s">
        <v>395</v>
      </c>
      <c r="C54" s="511"/>
      <c r="D54" s="511"/>
      <c r="E54" s="511"/>
      <c r="F54" s="511"/>
      <c r="G54" s="511"/>
      <c r="H54" s="511"/>
      <c r="I54" s="511"/>
      <c r="J54" s="511"/>
    </row>
    <row r="55" spans="1:10" ht="26.45" customHeight="1" x14ac:dyDescent="0.25">
      <c r="A55" s="173"/>
      <c r="B55" s="511" t="s">
        <v>396</v>
      </c>
      <c r="C55" s="511"/>
      <c r="D55" s="511"/>
      <c r="E55" s="511"/>
      <c r="F55" s="511"/>
      <c r="G55" s="511"/>
      <c r="H55" s="511"/>
      <c r="I55" s="511"/>
      <c r="J55" s="511"/>
    </row>
    <row r="56" spans="1:10" x14ac:dyDescent="0.25">
      <c r="A56" s="173"/>
      <c r="B56" s="176" t="s">
        <v>397</v>
      </c>
      <c r="C56" s="90"/>
      <c r="D56" s="90"/>
      <c r="E56" s="90"/>
      <c r="F56" s="90"/>
      <c r="G56" s="90"/>
      <c r="H56" s="90"/>
      <c r="I56" s="90"/>
      <c r="J56" s="90"/>
    </row>
    <row r="57" spans="1:10" x14ac:dyDescent="0.25">
      <c r="A57" s="173"/>
      <c r="B57" s="180"/>
      <c r="C57" s="90"/>
      <c r="D57" s="90"/>
      <c r="E57" s="90"/>
      <c r="F57" s="90"/>
      <c r="G57" s="90"/>
      <c r="H57" s="90"/>
      <c r="I57" s="90"/>
      <c r="J57" s="90"/>
    </row>
    <row r="58" spans="1:10" x14ac:dyDescent="0.25">
      <c r="A58" s="173"/>
      <c r="B58" s="180" t="s">
        <v>398</v>
      </c>
      <c r="C58" s="90"/>
      <c r="D58" s="90"/>
      <c r="E58" s="90"/>
      <c r="F58" s="90"/>
      <c r="G58" s="90"/>
      <c r="H58" s="90"/>
      <c r="I58" s="90"/>
      <c r="J58" s="90"/>
    </row>
    <row r="59" spans="1:10" x14ac:dyDescent="0.25">
      <c r="A59" s="173"/>
      <c r="B59" s="175"/>
      <c r="C59" s="90"/>
      <c r="D59" s="90"/>
      <c r="E59" s="90"/>
      <c r="F59" s="90"/>
      <c r="G59" s="90"/>
      <c r="H59" s="90"/>
      <c r="I59" s="90"/>
      <c r="J59" s="90"/>
    </row>
    <row r="60" spans="1:10" x14ac:dyDescent="0.25">
      <c r="A60" s="173" t="s">
        <v>399</v>
      </c>
      <c r="B60" s="175" t="s">
        <v>400</v>
      </c>
      <c r="C60" s="90"/>
      <c r="D60" s="90"/>
      <c r="E60" s="90"/>
      <c r="F60" s="90"/>
      <c r="G60" s="90"/>
      <c r="H60" s="90"/>
      <c r="I60" s="90"/>
      <c r="J60" s="90"/>
    </row>
    <row r="61" spans="1:10" x14ac:dyDescent="0.25">
      <c r="A61" s="173"/>
      <c r="B61" s="176" t="s">
        <v>401</v>
      </c>
      <c r="C61" s="90"/>
      <c r="D61" s="90"/>
      <c r="E61" s="90"/>
      <c r="F61" s="90"/>
      <c r="G61" s="90"/>
      <c r="H61" s="90"/>
      <c r="I61" s="90"/>
      <c r="J61" s="90"/>
    </row>
    <row r="62" spans="1:10" x14ac:dyDescent="0.25">
      <c r="A62" s="173"/>
      <c r="B62" s="176" t="s">
        <v>402</v>
      </c>
      <c r="C62" s="90"/>
      <c r="D62" s="90"/>
      <c r="E62" s="90"/>
      <c r="F62" s="90"/>
      <c r="G62" s="90"/>
      <c r="H62" s="90"/>
      <c r="I62" s="90"/>
      <c r="J62" s="90"/>
    </row>
    <row r="63" spans="1:10" x14ac:dyDescent="0.25">
      <c r="A63" s="173"/>
      <c r="B63" s="175"/>
      <c r="C63" s="90"/>
      <c r="D63" s="90"/>
      <c r="E63" s="90"/>
      <c r="F63" s="90"/>
      <c r="G63" s="90"/>
      <c r="H63" s="90"/>
      <c r="I63" s="90"/>
      <c r="J63" s="90"/>
    </row>
    <row r="64" spans="1:10" x14ac:dyDescent="0.25">
      <c r="A64" s="173" t="s">
        <v>403</v>
      </c>
      <c r="B64" s="175" t="s">
        <v>404</v>
      </c>
      <c r="C64" s="90"/>
      <c r="D64" s="90"/>
      <c r="E64" s="90"/>
      <c r="F64" s="90"/>
      <c r="G64" s="90"/>
      <c r="H64" s="90"/>
      <c r="I64" s="90"/>
      <c r="J64" s="90"/>
    </row>
    <row r="65" spans="1:10" x14ac:dyDescent="0.25">
      <c r="A65" s="173"/>
      <c r="B65" s="180" t="s">
        <v>405</v>
      </c>
      <c r="C65" s="90"/>
      <c r="D65" s="90"/>
      <c r="E65" s="90"/>
      <c r="F65" s="90"/>
      <c r="G65" s="90"/>
      <c r="H65" s="90"/>
      <c r="I65" s="90"/>
      <c r="J65" s="90"/>
    </row>
    <row r="66" spans="1:10" x14ac:dyDescent="0.25">
      <c r="A66" s="173"/>
      <c r="B66" s="175"/>
      <c r="C66" s="90"/>
      <c r="D66" s="90"/>
      <c r="E66" s="90"/>
      <c r="F66" s="90"/>
      <c r="G66" s="90"/>
      <c r="H66" s="90"/>
      <c r="I66" s="90"/>
      <c r="J66" s="90"/>
    </row>
    <row r="67" spans="1:10" x14ac:dyDescent="0.25">
      <c r="A67" s="173" t="s">
        <v>406</v>
      </c>
      <c r="B67" s="175" t="s">
        <v>407</v>
      </c>
      <c r="C67" s="90"/>
      <c r="D67" s="90"/>
      <c r="E67" s="90"/>
      <c r="F67" s="90"/>
      <c r="G67" s="90"/>
      <c r="H67" s="90"/>
      <c r="I67" s="90"/>
      <c r="J67" s="90"/>
    </row>
    <row r="68" spans="1:10" x14ac:dyDescent="0.25">
      <c r="A68" s="173"/>
      <c r="B68" s="180" t="s">
        <v>408</v>
      </c>
      <c r="C68" s="90"/>
      <c r="D68" s="90"/>
      <c r="E68" s="90"/>
      <c r="F68" s="90"/>
      <c r="G68" s="90"/>
      <c r="H68" s="90"/>
      <c r="I68" s="90"/>
      <c r="J68" s="90"/>
    </row>
    <row r="69" spans="1:10" x14ac:dyDescent="0.25">
      <c r="A69" s="173"/>
      <c r="B69" s="180" t="s">
        <v>409</v>
      </c>
      <c r="C69" s="90"/>
      <c r="D69" s="90"/>
      <c r="E69" s="90"/>
      <c r="F69" s="90"/>
      <c r="G69" s="90"/>
      <c r="H69" s="90"/>
      <c r="I69" s="90"/>
      <c r="J69" s="90"/>
    </row>
    <row r="70" spans="1:10" x14ac:dyDescent="0.25">
      <c r="A70" s="173"/>
      <c r="B70" s="175"/>
      <c r="C70" s="90"/>
      <c r="D70" s="90"/>
      <c r="E70" s="90"/>
      <c r="F70" s="90"/>
      <c r="G70" s="90"/>
      <c r="H70" s="90"/>
      <c r="I70" s="90"/>
      <c r="J70" s="90"/>
    </row>
    <row r="71" spans="1:10" x14ac:dyDescent="0.25">
      <c r="A71" s="173" t="s">
        <v>410</v>
      </c>
      <c r="B71" s="175" t="s">
        <v>411</v>
      </c>
      <c r="C71" s="90"/>
      <c r="D71" s="90"/>
      <c r="E71" s="90"/>
      <c r="F71" s="90"/>
      <c r="G71" s="90"/>
      <c r="H71" s="90"/>
      <c r="I71" s="90"/>
      <c r="J71" s="90"/>
    </row>
    <row r="72" spans="1:10" x14ac:dyDescent="0.25">
      <c r="A72" s="173"/>
      <c r="B72" s="176" t="s">
        <v>412</v>
      </c>
      <c r="C72" s="90"/>
      <c r="D72" s="90"/>
      <c r="E72" s="90"/>
      <c r="F72" s="90"/>
      <c r="G72" s="90"/>
      <c r="H72" s="90"/>
      <c r="I72" s="90"/>
      <c r="J72" s="90"/>
    </row>
    <row r="73" spans="1:10" x14ac:dyDescent="0.25">
      <c r="A73" s="173"/>
      <c r="B73" s="176" t="s">
        <v>413</v>
      </c>
      <c r="C73" s="90"/>
      <c r="D73" s="90"/>
      <c r="E73" s="90"/>
      <c r="F73" s="90"/>
      <c r="G73" s="90"/>
      <c r="H73" s="90"/>
      <c r="I73" s="90"/>
      <c r="J73" s="90"/>
    </row>
    <row r="74" spans="1:10" x14ac:dyDescent="0.25">
      <c r="A74" s="173"/>
      <c r="B74" s="175"/>
      <c r="C74" s="90"/>
      <c r="D74" s="90"/>
      <c r="E74" s="90"/>
      <c r="F74" s="90"/>
      <c r="G74" s="90"/>
      <c r="H74" s="90"/>
      <c r="I74" s="90"/>
      <c r="J74" s="90"/>
    </row>
    <row r="75" spans="1:10" x14ac:dyDescent="0.25">
      <c r="A75" s="173" t="s">
        <v>414</v>
      </c>
      <c r="B75" s="175" t="s">
        <v>415</v>
      </c>
      <c r="C75" s="90"/>
      <c r="D75" s="90"/>
      <c r="E75" s="90"/>
      <c r="F75" s="90"/>
      <c r="G75" s="90"/>
      <c r="H75" s="90"/>
      <c r="I75" s="90"/>
      <c r="J75" s="90"/>
    </row>
    <row r="76" spans="1:10" x14ac:dyDescent="0.25">
      <c r="A76" s="173"/>
      <c r="B76" s="176" t="s">
        <v>416</v>
      </c>
      <c r="C76" s="90"/>
      <c r="D76" s="90"/>
      <c r="E76" s="90"/>
      <c r="F76" s="90"/>
      <c r="G76" s="90"/>
      <c r="H76" s="90"/>
      <c r="I76" s="90"/>
      <c r="J76" s="90"/>
    </row>
    <row r="77" spans="1:10" x14ac:dyDescent="0.25">
      <c r="A77" s="173"/>
      <c r="B77" s="176" t="s">
        <v>417</v>
      </c>
      <c r="C77" s="90"/>
      <c r="D77" s="90"/>
      <c r="E77" s="90"/>
      <c r="F77" s="90"/>
      <c r="G77" s="90"/>
      <c r="H77" s="90"/>
      <c r="I77" s="90"/>
      <c r="J77" s="90"/>
    </row>
    <row r="78" spans="1:10" x14ac:dyDescent="0.25">
      <c r="A78" s="173"/>
      <c r="B78" s="176" t="s">
        <v>418</v>
      </c>
      <c r="C78" s="90"/>
      <c r="D78" s="90"/>
      <c r="E78" s="90"/>
      <c r="F78" s="90"/>
      <c r="G78" s="90"/>
      <c r="H78" s="90"/>
      <c r="I78" s="90"/>
      <c r="J78" s="90"/>
    </row>
    <row r="79" spans="1:10" x14ac:dyDescent="0.25">
      <c r="A79" s="173"/>
      <c r="B79" s="175"/>
      <c r="C79" s="90"/>
      <c r="D79" s="90"/>
      <c r="E79" s="90"/>
      <c r="F79" s="90"/>
      <c r="G79" s="90"/>
      <c r="H79" s="90"/>
      <c r="I79" s="90"/>
      <c r="J79" s="90"/>
    </row>
    <row r="80" spans="1:10" x14ac:dyDescent="0.25">
      <c r="A80" s="173" t="s">
        <v>419</v>
      </c>
      <c r="B80" s="175" t="s">
        <v>420</v>
      </c>
      <c r="C80" s="90"/>
      <c r="D80" s="90"/>
      <c r="E80" s="90"/>
      <c r="F80" s="90"/>
      <c r="G80" s="90"/>
      <c r="H80" s="90"/>
      <c r="I80" s="90"/>
      <c r="J80" s="90"/>
    </row>
    <row r="81" spans="1:10" x14ac:dyDescent="0.25">
      <c r="A81" s="173"/>
      <c r="B81" s="176" t="s">
        <v>421</v>
      </c>
      <c r="C81" s="90"/>
      <c r="D81" s="90"/>
      <c r="E81" s="90"/>
      <c r="F81" s="90"/>
      <c r="G81" s="90"/>
      <c r="H81" s="90"/>
      <c r="I81" s="90"/>
      <c r="J81" s="90"/>
    </row>
    <row r="82" spans="1:10" x14ac:dyDescent="0.25">
      <c r="A82" s="173"/>
      <c r="B82" s="176" t="s">
        <v>422</v>
      </c>
      <c r="C82" s="90"/>
      <c r="D82" s="90"/>
      <c r="E82" s="90"/>
      <c r="F82" s="90"/>
      <c r="G82" s="90"/>
      <c r="H82" s="90"/>
      <c r="I82" s="90"/>
      <c r="J82" s="90"/>
    </row>
    <row r="83" spans="1:10" x14ac:dyDescent="0.25">
      <c r="A83" s="173"/>
      <c r="B83" s="176" t="s">
        <v>423</v>
      </c>
      <c r="C83" s="90"/>
      <c r="D83" s="90"/>
      <c r="E83" s="90"/>
      <c r="F83" s="90"/>
      <c r="G83" s="90"/>
      <c r="H83" s="90"/>
      <c r="I83" s="90"/>
      <c r="J83" s="90"/>
    </row>
    <row r="84" spans="1:10" x14ac:dyDescent="0.25">
      <c r="A84" s="173"/>
      <c r="B84" s="176" t="s">
        <v>424</v>
      </c>
      <c r="C84" s="90"/>
      <c r="D84" s="90"/>
      <c r="E84" s="90"/>
      <c r="F84" s="90"/>
      <c r="G84" s="90"/>
      <c r="H84" s="90"/>
      <c r="I84" s="90"/>
      <c r="J84" s="90"/>
    </row>
    <row r="85" spans="1:10" x14ac:dyDescent="0.25">
      <c r="A85" s="173"/>
      <c r="B85" s="180"/>
      <c r="C85" s="90"/>
      <c r="D85" s="90"/>
      <c r="E85" s="90"/>
      <c r="F85" s="90"/>
      <c r="G85" s="90"/>
      <c r="H85" s="90"/>
      <c r="I85" s="90"/>
      <c r="J85" s="90"/>
    </row>
    <row r="86" spans="1:10" x14ac:dyDescent="0.25">
      <c r="A86" s="173" t="s">
        <v>425</v>
      </c>
      <c r="B86" s="175" t="s">
        <v>426</v>
      </c>
      <c r="C86" s="90"/>
      <c r="D86" s="90"/>
      <c r="E86" s="90"/>
      <c r="F86" s="90"/>
      <c r="G86" s="90"/>
      <c r="H86" s="90"/>
      <c r="I86" s="90"/>
      <c r="J86" s="90"/>
    </row>
    <row r="87" spans="1:10" x14ac:dyDescent="0.25">
      <c r="A87" s="173"/>
      <c r="B87" s="176" t="s">
        <v>427</v>
      </c>
      <c r="C87" s="90"/>
      <c r="D87" s="90"/>
      <c r="E87" s="90"/>
      <c r="F87" s="90"/>
      <c r="G87" s="90"/>
      <c r="H87" s="90"/>
      <c r="I87" s="90"/>
      <c r="J87" s="90"/>
    </row>
    <row r="88" spans="1:10" x14ac:dyDescent="0.25">
      <c r="A88" s="173"/>
      <c r="B88" s="176" t="s">
        <v>428</v>
      </c>
      <c r="C88" s="90"/>
      <c r="D88" s="90"/>
      <c r="E88" s="90"/>
      <c r="F88" s="90"/>
      <c r="G88" s="90"/>
      <c r="H88" s="90"/>
      <c r="I88" s="90"/>
      <c r="J88" s="90"/>
    </row>
    <row r="89" spans="1:10" x14ac:dyDescent="0.25">
      <c r="A89" s="173"/>
      <c r="B89" s="180"/>
      <c r="C89" s="90"/>
      <c r="D89" s="90"/>
      <c r="E89" s="90"/>
      <c r="F89" s="90"/>
      <c r="G89" s="90"/>
      <c r="H89" s="90"/>
      <c r="I89" s="90"/>
      <c r="J89" s="90"/>
    </row>
    <row r="90" spans="1:10" x14ac:dyDescent="0.25">
      <c r="A90" s="173" t="s">
        <v>429</v>
      </c>
      <c r="B90" s="175" t="s">
        <v>430</v>
      </c>
      <c r="C90" s="90"/>
      <c r="D90" s="90"/>
      <c r="E90" s="90"/>
      <c r="F90" s="90"/>
      <c r="G90" s="90"/>
      <c r="H90" s="90"/>
      <c r="I90" s="90"/>
      <c r="J90" s="90"/>
    </row>
    <row r="91" spans="1:10" x14ac:dyDescent="0.25">
      <c r="A91" s="173"/>
      <c r="B91" s="176" t="s">
        <v>382</v>
      </c>
      <c r="C91" s="90"/>
      <c r="D91" s="90"/>
      <c r="E91" s="90"/>
      <c r="F91" s="90"/>
      <c r="G91" s="90"/>
      <c r="H91" s="90"/>
      <c r="I91" s="90"/>
      <c r="J91" s="90"/>
    </row>
    <row r="92" spans="1:10" x14ac:dyDescent="0.25">
      <c r="A92" s="173"/>
      <c r="B92" s="176" t="s">
        <v>431</v>
      </c>
      <c r="C92" s="90"/>
      <c r="D92" s="90"/>
      <c r="E92" s="90"/>
      <c r="F92" s="90"/>
      <c r="G92" s="90"/>
      <c r="H92" s="90"/>
      <c r="I92" s="90"/>
      <c r="J92" s="90"/>
    </row>
    <row r="93" spans="1:10" ht="26.45" customHeight="1" x14ac:dyDescent="0.25">
      <c r="A93" s="173"/>
      <c r="B93" s="511" t="s">
        <v>432</v>
      </c>
      <c r="C93" s="511"/>
      <c r="D93" s="511"/>
      <c r="E93" s="511"/>
      <c r="F93" s="511"/>
      <c r="G93" s="511"/>
      <c r="H93" s="511"/>
      <c r="I93" s="511"/>
      <c r="J93" s="511"/>
    </row>
    <row r="94" spans="1:10" x14ac:dyDescent="0.25">
      <c r="A94" s="173"/>
      <c r="B94" s="180"/>
      <c r="C94" s="90"/>
      <c r="D94" s="90"/>
      <c r="E94" s="90"/>
      <c r="F94" s="90"/>
      <c r="G94" s="90"/>
      <c r="H94" s="90"/>
      <c r="I94" s="90"/>
      <c r="J94" s="90"/>
    </row>
    <row r="95" spans="1:10" x14ac:dyDescent="0.25">
      <c r="A95" s="173" t="s">
        <v>433</v>
      </c>
      <c r="B95" s="175" t="s">
        <v>434</v>
      </c>
      <c r="C95" s="90"/>
      <c r="D95" s="90"/>
      <c r="E95" s="90"/>
      <c r="F95" s="90"/>
      <c r="G95" s="90"/>
      <c r="H95" s="90"/>
      <c r="I95" s="90"/>
      <c r="J95" s="90"/>
    </row>
    <row r="96" spans="1:10" x14ac:dyDescent="0.25">
      <c r="A96" s="173"/>
      <c r="B96" s="176" t="s">
        <v>435</v>
      </c>
      <c r="C96" s="90"/>
      <c r="D96" s="90"/>
      <c r="E96" s="90"/>
      <c r="F96" s="90"/>
      <c r="G96" s="90"/>
      <c r="H96" s="90"/>
      <c r="I96" s="90"/>
      <c r="J96" s="90"/>
    </row>
    <row r="97" spans="1:10" x14ac:dyDescent="0.25">
      <c r="A97" s="173"/>
      <c r="B97" s="176" t="s">
        <v>436</v>
      </c>
      <c r="C97" s="90"/>
      <c r="D97" s="90"/>
      <c r="E97" s="90"/>
      <c r="F97" s="90"/>
      <c r="G97" s="90"/>
      <c r="H97" s="90"/>
      <c r="I97" s="90"/>
      <c r="J97" s="90"/>
    </row>
    <row r="98" spans="1:10" ht="28.15" customHeight="1" x14ac:dyDescent="0.25">
      <c r="A98" s="173"/>
      <c r="B98" s="511" t="s">
        <v>437</v>
      </c>
      <c r="C98" s="511"/>
      <c r="D98" s="511"/>
      <c r="E98" s="511"/>
      <c r="F98" s="511"/>
      <c r="G98" s="511"/>
      <c r="H98" s="511"/>
      <c r="I98" s="511"/>
      <c r="J98" s="511"/>
    </row>
    <row r="99" spans="1:10" x14ac:dyDescent="0.25">
      <c r="A99" s="173"/>
      <c r="B99" s="180"/>
      <c r="C99" s="90"/>
      <c r="D99" s="90"/>
      <c r="E99" s="90"/>
      <c r="F99" s="90"/>
      <c r="G99" s="90"/>
      <c r="H99" s="90"/>
      <c r="I99" s="90"/>
      <c r="J99" s="90"/>
    </row>
    <row r="100" spans="1:10" x14ac:dyDescent="0.25">
      <c r="A100" s="173" t="s">
        <v>438</v>
      </c>
      <c r="B100" s="175" t="s">
        <v>439</v>
      </c>
      <c r="C100" s="90"/>
      <c r="D100" s="90"/>
      <c r="E100" s="90"/>
      <c r="F100" s="90"/>
      <c r="G100" s="90"/>
      <c r="H100" s="90"/>
      <c r="I100" s="90"/>
      <c r="J100" s="90"/>
    </row>
    <row r="101" spans="1:10" x14ac:dyDescent="0.25">
      <c r="A101" s="173"/>
      <c r="B101" s="176" t="s">
        <v>435</v>
      </c>
      <c r="C101" s="90"/>
      <c r="D101" s="90"/>
      <c r="E101" s="90"/>
      <c r="F101" s="90"/>
      <c r="G101" s="90"/>
      <c r="H101" s="90"/>
      <c r="I101" s="90"/>
      <c r="J101" s="90"/>
    </row>
    <row r="102" spans="1:10" x14ac:dyDescent="0.25">
      <c r="A102" s="173"/>
      <c r="B102" s="176" t="s">
        <v>440</v>
      </c>
      <c r="C102" s="90"/>
      <c r="D102" s="90"/>
      <c r="E102" s="90"/>
      <c r="F102" s="90"/>
      <c r="G102" s="90"/>
      <c r="H102" s="90"/>
      <c r="I102" s="90"/>
      <c r="J102" s="90"/>
    </row>
    <row r="103" spans="1:10" x14ac:dyDescent="0.25">
      <c r="A103" s="173"/>
      <c r="B103" s="175"/>
      <c r="C103" s="90"/>
      <c r="D103" s="90"/>
      <c r="E103" s="90"/>
      <c r="F103" s="90"/>
      <c r="G103" s="90"/>
      <c r="H103" s="90"/>
      <c r="I103" s="90"/>
      <c r="J103" s="90"/>
    </row>
    <row r="104" spans="1:10" x14ac:dyDescent="0.25">
      <c r="A104" s="173" t="s">
        <v>441</v>
      </c>
      <c r="B104" s="175" t="s">
        <v>442</v>
      </c>
      <c r="C104" s="90"/>
      <c r="D104" s="90"/>
      <c r="E104" s="90"/>
      <c r="F104" s="90"/>
      <c r="G104" s="90"/>
      <c r="H104" s="90"/>
      <c r="I104" s="90"/>
      <c r="J104" s="90"/>
    </row>
    <row r="105" spans="1:10" x14ac:dyDescent="0.25">
      <c r="A105" s="173"/>
      <c r="B105" s="176" t="s">
        <v>443</v>
      </c>
      <c r="C105" s="90"/>
      <c r="D105" s="90"/>
      <c r="E105" s="90"/>
      <c r="F105" s="90"/>
      <c r="G105" s="90"/>
      <c r="H105" s="90"/>
      <c r="I105" s="90"/>
      <c r="J105" s="90"/>
    </row>
    <row r="106" spans="1:10" x14ac:dyDescent="0.25">
      <c r="A106" s="173"/>
      <c r="B106" s="176" t="s">
        <v>361</v>
      </c>
      <c r="C106" s="90"/>
      <c r="D106" s="90"/>
      <c r="E106" s="90"/>
      <c r="F106" s="90"/>
      <c r="G106" s="90"/>
      <c r="H106" s="90"/>
      <c r="I106" s="90"/>
      <c r="J106" s="90"/>
    </row>
    <row r="107" spans="1:10" x14ac:dyDescent="0.25">
      <c r="A107" s="173"/>
      <c r="B107" s="175"/>
      <c r="C107" s="90"/>
      <c r="D107" s="90"/>
      <c r="E107" s="90"/>
      <c r="F107" s="90"/>
      <c r="G107" s="90"/>
      <c r="H107" s="90"/>
      <c r="I107" s="90"/>
      <c r="J107" s="90"/>
    </row>
    <row r="108" spans="1:10" x14ac:dyDescent="0.25">
      <c r="A108" s="173" t="s">
        <v>444</v>
      </c>
      <c r="B108" s="175" t="s">
        <v>445</v>
      </c>
      <c r="C108" s="90"/>
      <c r="D108" s="90"/>
      <c r="E108" s="90"/>
      <c r="F108" s="90"/>
      <c r="G108" s="90"/>
      <c r="H108" s="90"/>
      <c r="I108" s="90"/>
      <c r="J108" s="90"/>
    </row>
    <row r="109" spans="1:10" x14ac:dyDescent="0.25">
      <c r="A109" s="173"/>
      <c r="B109" s="176" t="s">
        <v>435</v>
      </c>
      <c r="C109" s="90"/>
      <c r="D109" s="90"/>
      <c r="E109" s="90"/>
      <c r="F109" s="90"/>
      <c r="G109" s="90"/>
      <c r="H109" s="90"/>
      <c r="I109" s="90"/>
      <c r="J109" s="90"/>
    </row>
    <row r="110" spans="1:10" x14ac:dyDescent="0.25">
      <c r="A110" s="173"/>
      <c r="B110" s="176" t="s">
        <v>443</v>
      </c>
      <c r="C110" s="90"/>
      <c r="D110" s="90"/>
      <c r="E110" s="90"/>
      <c r="F110" s="90"/>
      <c r="G110" s="90"/>
      <c r="H110" s="90"/>
      <c r="I110" s="90"/>
      <c r="J110" s="90"/>
    </row>
    <row r="111" spans="1:10" x14ac:dyDescent="0.25">
      <c r="A111" s="173"/>
      <c r="B111" s="175"/>
      <c r="C111" s="90"/>
      <c r="D111" s="90"/>
      <c r="E111" s="90"/>
      <c r="F111" s="90"/>
      <c r="G111" s="90"/>
      <c r="H111" s="90"/>
      <c r="I111" s="90"/>
      <c r="J111" s="90"/>
    </row>
    <row r="112" spans="1:10" ht="31.9" customHeight="1" x14ac:dyDescent="0.25">
      <c r="A112" s="173" t="s">
        <v>446</v>
      </c>
      <c r="B112" s="514" t="s">
        <v>447</v>
      </c>
      <c r="C112" s="514"/>
      <c r="D112" s="514"/>
      <c r="E112" s="514"/>
      <c r="F112" s="514"/>
      <c r="G112" s="514"/>
      <c r="H112" s="514"/>
      <c r="I112" s="514"/>
      <c r="J112" s="514"/>
    </row>
    <row r="113" spans="1:10" x14ac:dyDescent="0.25">
      <c r="A113" s="173"/>
      <c r="B113" s="175"/>
      <c r="C113" s="90"/>
      <c r="D113" s="90"/>
      <c r="E113" s="90"/>
      <c r="F113" s="90"/>
      <c r="G113" s="90"/>
      <c r="H113" s="90"/>
      <c r="I113" s="90"/>
      <c r="J113" s="90"/>
    </row>
    <row r="114" spans="1:10" ht="42.6" customHeight="1" x14ac:dyDescent="0.25">
      <c r="A114" s="173"/>
      <c r="B114" s="509" t="s">
        <v>448</v>
      </c>
      <c r="C114" s="509"/>
      <c r="D114" s="509"/>
      <c r="E114" s="509"/>
      <c r="F114" s="509"/>
      <c r="G114" s="509"/>
      <c r="H114" s="509"/>
      <c r="I114" s="509"/>
      <c r="J114" s="509"/>
    </row>
    <row r="115" spans="1:10" x14ac:dyDescent="0.25">
      <c r="A115" s="173"/>
      <c r="B115" s="180"/>
      <c r="C115" s="90"/>
      <c r="D115" s="90"/>
      <c r="E115" s="90"/>
      <c r="F115" s="90"/>
      <c r="G115" s="90"/>
      <c r="H115" s="90"/>
      <c r="I115" s="90"/>
      <c r="J115" s="90"/>
    </row>
    <row r="116" spans="1:10" ht="28.9" customHeight="1" x14ac:dyDescent="0.25">
      <c r="A116" s="173"/>
      <c r="B116" s="515" t="s">
        <v>449</v>
      </c>
      <c r="C116" s="515"/>
      <c r="D116" s="515"/>
      <c r="E116" s="515"/>
      <c r="F116" s="515"/>
      <c r="G116" s="515"/>
      <c r="H116" s="515"/>
      <c r="I116" s="515"/>
      <c r="J116" s="515"/>
    </row>
    <row r="117" spans="1:10" x14ac:dyDescent="0.25">
      <c r="A117" s="173"/>
      <c r="B117" s="180"/>
      <c r="C117" s="90"/>
      <c r="D117" s="90"/>
      <c r="E117" s="90"/>
      <c r="F117" s="90"/>
      <c r="G117" s="90"/>
      <c r="H117" s="90"/>
      <c r="I117" s="90"/>
      <c r="J117" s="90"/>
    </row>
    <row r="118" spans="1:10" x14ac:dyDescent="0.25">
      <c r="A118" s="173" t="s">
        <v>450</v>
      </c>
      <c r="B118" s="175" t="s">
        <v>451</v>
      </c>
      <c r="C118" s="90"/>
      <c r="D118" s="90"/>
      <c r="E118" s="90"/>
      <c r="F118" s="90"/>
      <c r="G118" s="90"/>
      <c r="H118" s="90"/>
      <c r="I118" s="90"/>
      <c r="J118" s="90"/>
    </row>
    <row r="119" spans="1:10" x14ac:dyDescent="0.25">
      <c r="A119" s="173"/>
      <c r="B119" s="176" t="s">
        <v>452</v>
      </c>
      <c r="C119" s="90"/>
      <c r="D119" s="90"/>
      <c r="E119" s="90"/>
      <c r="F119" s="90"/>
      <c r="G119" s="90"/>
      <c r="H119" s="90"/>
      <c r="I119" s="90"/>
      <c r="J119" s="90"/>
    </row>
    <row r="120" spans="1:10" ht="26.45" customHeight="1" x14ac:dyDescent="0.25">
      <c r="A120" s="173"/>
      <c r="B120" s="511" t="s">
        <v>453</v>
      </c>
      <c r="C120" s="511"/>
      <c r="D120" s="511"/>
      <c r="E120" s="511"/>
      <c r="F120" s="511"/>
      <c r="G120" s="511"/>
      <c r="H120" s="511"/>
      <c r="I120" s="511"/>
      <c r="J120" s="511"/>
    </row>
    <row r="121" spans="1:10" ht="28.9" customHeight="1" x14ac:dyDescent="0.25">
      <c r="A121" s="173"/>
      <c r="B121" s="511" t="s">
        <v>454</v>
      </c>
      <c r="C121" s="511"/>
      <c r="D121" s="511"/>
      <c r="E121" s="511"/>
      <c r="F121" s="511"/>
      <c r="G121" s="511"/>
      <c r="H121" s="511"/>
      <c r="I121" s="511"/>
      <c r="J121" s="511"/>
    </row>
    <row r="122" spans="1:10" x14ac:dyDescent="0.25">
      <c r="A122" s="173"/>
      <c r="B122" s="176" t="s">
        <v>455</v>
      </c>
      <c r="C122" s="90"/>
      <c r="D122" s="90"/>
      <c r="E122" s="90"/>
      <c r="F122" s="90"/>
      <c r="G122" s="90"/>
      <c r="H122" s="90"/>
      <c r="I122" s="90"/>
      <c r="J122" s="90"/>
    </row>
    <row r="123" spans="1:10" ht="29.45" customHeight="1" x14ac:dyDescent="0.25">
      <c r="A123" s="173"/>
      <c r="B123" s="511" t="s">
        <v>456</v>
      </c>
      <c r="C123" s="511"/>
      <c r="D123" s="511"/>
      <c r="E123" s="511"/>
      <c r="F123" s="511"/>
      <c r="G123" s="511"/>
      <c r="H123" s="511"/>
      <c r="I123" s="511"/>
      <c r="J123" s="511"/>
    </row>
    <row r="124" spans="1:10" x14ac:dyDescent="0.25">
      <c r="A124" s="173"/>
      <c r="B124" s="175"/>
      <c r="C124" s="90"/>
      <c r="D124" s="90"/>
      <c r="E124" s="90"/>
      <c r="F124" s="90"/>
      <c r="G124" s="90"/>
      <c r="H124" s="90"/>
      <c r="I124" s="90"/>
      <c r="J124" s="90"/>
    </row>
    <row r="125" spans="1:10" ht="25.9" customHeight="1" x14ac:dyDescent="0.25">
      <c r="A125" s="173"/>
      <c r="B125" s="516" t="s">
        <v>357</v>
      </c>
      <c r="C125" s="516"/>
      <c r="D125" s="516"/>
      <c r="E125" s="516"/>
      <c r="F125" s="516"/>
      <c r="G125" s="516"/>
      <c r="H125" s="516"/>
      <c r="I125" s="516"/>
      <c r="J125" s="516"/>
    </row>
    <row r="126" spans="1:10" x14ac:dyDescent="0.25">
      <c r="A126" s="173"/>
      <c r="B126" s="180"/>
      <c r="C126" s="90"/>
      <c r="D126" s="90"/>
      <c r="E126" s="90"/>
      <c r="F126" s="90"/>
      <c r="G126" s="90"/>
      <c r="H126" s="90"/>
      <c r="I126" s="90"/>
      <c r="J126" s="90"/>
    </row>
    <row r="127" spans="1:10" x14ac:dyDescent="0.25">
      <c r="A127" s="173" t="s">
        <v>457</v>
      </c>
      <c r="B127" s="175" t="s">
        <v>359</v>
      </c>
      <c r="C127" s="90"/>
      <c r="D127" s="90"/>
      <c r="E127" s="90"/>
      <c r="F127" s="90"/>
      <c r="G127" s="90"/>
      <c r="H127" s="90"/>
      <c r="I127" s="90"/>
      <c r="J127" s="90"/>
    </row>
    <row r="128" spans="1:10" x14ac:dyDescent="0.25">
      <c r="A128" s="173"/>
      <c r="B128" s="176" t="s">
        <v>360</v>
      </c>
      <c r="C128" s="90"/>
      <c r="D128" s="90"/>
      <c r="E128" s="90"/>
      <c r="F128" s="90"/>
      <c r="G128" s="90"/>
      <c r="H128" s="90"/>
      <c r="I128" s="90"/>
      <c r="J128" s="90"/>
    </row>
    <row r="129" spans="1:10" x14ac:dyDescent="0.25">
      <c r="A129" s="173"/>
      <c r="B129" s="176" t="s">
        <v>361</v>
      </c>
      <c r="C129" s="90"/>
      <c r="D129" s="90"/>
      <c r="E129" s="90"/>
      <c r="F129" s="90"/>
      <c r="G129" s="90"/>
      <c r="H129" s="90"/>
      <c r="I129" s="90"/>
      <c r="J129" s="90"/>
    </row>
    <row r="130" spans="1:10" ht="28.15" customHeight="1" x14ac:dyDescent="0.25">
      <c r="A130" s="173"/>
      <c r="B130" s="511" t="s">
        <v>362</v>
      </c>
      <c r="C130" s="511"/>
      <c r="D130" s="511"/>
      <c r="E130" s="511"/>
      <c r="F130" s="511"/>
      <c r="G130" s="511"/>
      <c r="H130" s="511"/>
      <c r="I130" s="511"/>
      <c r="J130" s="511"/>
    </row>
    <row r="131" spans="1:10" x14ac:dyDescent="0.25">
      <c r="A131" s="173"/>
      <c r="B131" s="180"/>
      <c r="C131" s="90"/>
      <c r="D131" s="90"/>
      <c r="E131" s="90"/>
      <c r="F131" s="90"/>
      <c r="G131" s="90"/>
      <c r="H131" s="90"/>
      <c r="I131" s="90"/>
      <c r="J131" s="90"/>
    </row>
    <row r="132" spans="1:10" x14ac:dyDescent="0.25">
      <c r="A132" s="173" t="s">
        <v>458</v>
      </c>
      <c r="B132" s="175" t="s">
        <v>364</v>
      </c>
      <c r="C132" s="90"/>
      <c r="D132" s="90"/>
      <c r="E132" s="90"/>
      <c r="F132" s="90"/>
      <c r="G132" s="90"/>
      <c r="H132" s="90"/>
      <c r="I132" s="90"/>
      <c r="J132" s="90"/>
    </row>
    <row r="133" spans="1:10" ht="40.15" customHeight="1" x14ac:dyDescent="0.25">
      <c r="A133" s="173"/>
      <c r="B133" s="509" t="s">
        <v>365</v>
      </c>
      <c r="C133" s="509"/>
      <c r="D133" s="509"/>
      <c r="E133" s="509"/>
      <c r="F133" s="509"/>
      <c r="G133" s="509"/>
      <c r="H133" s="509"/>
      <c r="I133" s="509"/>
      <c r="J133" s="509"/>
    </row>
    <row r="134" spans="1:10" x14ac:dyDescent="0.25">
      <c r="A134" s="173"/>
      <c r="B134" s="180"/>
      <c r="C134" s="90"/>
      <c r="D134" s="90"/>
      <c r="E134" s="90"/>
      <c r="F134" s="90"/>
      <c r="G134" s="90"/>
      <c r="H134" s="90"/>
      <c r="I134" s="90"/>
      <c r="J134" s="90"/>
    </row>
    <row r="135" spans="1:10" x14ac:dyDescent="0.25">
      <c r="A135" s="173" t="s">
        <v>459</v>
      </c>
      <c r="B135" s="175" t="s">
        <v>367</v>
      </c>
      <c r="C135" s="90"/>
      <c r="D135" s="90"/>
      <c r="E135" s="90"/>
      <c r="F135" s="90"/>
      <c r="G135" s="90"/>
      <c r="H135" s="90"/>
      <c r="I135" s="90"/>
      <c r="J135" s="90"/>
    </row>
    <row r="136" spans="1:10" x14ac:dyDescent="0.25">
      <c r="A136" s="173"/>
      <c r="B136" s="176" t="s">
        <v>368</v>
      </c>
      <c r="C136" s="90"/>
      <c r="D136" s="90"/>
      <c r="E136" s="90"/>
      <c r="F136" s="90"/>
      <c r="G136" s="90"/>
      <c r="H136" s="90"/>
      <c r="I136" s="90"/>
      <c r="J136" s="90"/>
    </row>
    <row r="137" spans="1:10" x14ac:dyDescent="0.25">
      <c r="A137" s="173"/>
      <c r="B137" s="176" t="s">
        <v>361</v>
      </c>
      <c r="C137" s="90"/>
      <c r="D137" s="90"/>
      <c r="E137" s="90"/>
      <c r="F137" s="90"/>
      <c r="G137" s="90"/>
      <c r="H137" s="90"/>
      <c r="I137" s="90"/>
      <c r="J137" s="90"/>
    </row>
    <row r="138" spans="1:10" x14ac:dyDescent="0.25">
      <c r="A138" s="173"/>
      <c r="B138" s="175"/>
      <c r="C138" s="90"/>
      <c r="D138" s="90"/>
      <c r="E138" s="90"/>
      <c r="F138" s="90"/>
      <c r="G138" s="90"/>
      <c r="H138" s="90"/>
      <c r="I138" s="90"/>
      <c r="J138" s="90"/>
    </row>
    <row r="139" spans="1:10" x14ac:dyDescent="0.25">
      <c r="A139" s="173" t="s">
        <v>460</v>
      </c>
      <c r="B139" s="175" t="s">
        <v>370</v>
      </c>
      <c r="C139" s="90"/>
      <c r="D139" s="90"/>
      <c r="E139" s="90"/>
      <c r="F139" s="90"/>
      <c r="G139" s="90"/>
      <c r="H139" s="90"/>
      <c r="I139" s="90"/>
      <c r="J139" s="90"/>
    </row>
    <row r="140" spans="1:10" ht="27" customHeight="1" x14ac:dyDescent="0.25">
      <c r="A140" s="173"/>
      <c r="B140" s="509" t="s">
        <v>371</v>
      </c>
      <c r="C140" s="509"/>
      <c r="D140" s="509"/>
      <c r="E140" s="509"/>
      <c r="F140" s="509"/>
      <c r="G140" s="509"/>
      <c r="H140" s="509"/>
      <c r="I140" s="509"/>
      <c r="J140" s="509"/>
    </row>
    <row r="141" spans="1:10" x14ac:dyDescent="0.25">
      <c r="A141" s="173"/>
      <c r="B141" s="180" t="s">
        <v>372</v>
      </c>
      <c r="C141" s="90"/>
      <c r="D141" s="90"/>
      <c r="E141" s="90"/>
      <c r="F141" s="90"/>
      <c r="G141" s="90"/>
      <c r="H141" s="90"/>
      <c r="I141" s="90"/>
      <c r="J141" s="90"/>
    </row>
    <row r="142" spans="1:10" x14ac:dyDescent="0.25">
      <c r="A142" s="173"/>
      <c r="B142" s="180"/>
      <c r="C142" s="90"/>
      <c r="D142" s="90"/>
      <c r="E142" s="90"/>
      <c r="F142" s="90"/>
      <c r="G142" s="90"/>
      <c r="H142" s="90"/>
      <c r="I142" s="90"/>
      <c r="J142" s="90"/>
    </row>
    <row r="143" spans="1:10" x14ac:dyDescent="0.25">
      <c r="A143" s="173" t="s">
        <v>461</v>
      </c>
      <c r="B143" s="175" t="s">
        <v>374</v>
      </c>
      <c r="C143" s="90"/>
      <c r="D143" s="90"/>
      <c r="E143" s="90"/>
      <c r="F143" s="90"/>
      <c r="G143" s="90"/>
      <c r="H143" s="90"/>
      <c r="I143" s="90"/>
      <c r="J143" s="90"/>
    </row>
    <row r="144" spans="1:10" x14ac:dyDescent="0.25">
      <c r="A144" s="173"/>
      <c r="B144" s="180" t="s">
        <v>372</v>
      </c>
      <c r="C144" s="90"/>
      <c r="D144" s="90"/>
      <c r="E144" s="90"/>
      <c r="F144" s="90"/>
      <c r="G144" s="90"/>
      <c r="H144" s="90"/>
      <c r="I144" s="90"/>
      <c r="J144" s="90"/>
    </row>
    <row r="145" spans="1:10" x14ac:dyDescent="0.25">
      <c r="A145" s="173"/>
      <c r="B145" s="180"/>
      <c r="C145" s="90"/>
      <c r="D145" s="90"/>
      <c r="E145" s="90"/>
      <c r="F145" s="90"/>
      <c r="G145" s="90"/>
      <c r="H145" s="90"/>
      <c r="I145" s="90"/>
      <c r="J145" s="90"/>
    </row>
    <row r="146" spans="1:10" x14ac:dyDescent="0.25">
      <c r="A146" s="173" t="s">
        <v>462</v>
      </c>
      <c r="B146" s="175" t="s">
        <v>376</v>
      </c>
      <c r="C146" s="90"/>
      <c r="D146" s="90"/>
      <c r="E146" s="90"/>
      <c r="F146" s="90"/>
      <c r="G146" s="90"/>
      <c r="H146" s="90"/>
      <c r="I146" s="90"/>
      <c r="J146" s="90"/>
    </row>
    <row r="147" spans="1:10" x14ac:dyDescent="0.25">
      <c r="A147" s="173"/>
      <c r="B147" s="176" t="s">
        <v>361</v>
      </c>
      <c r="C147" s="90"/>
      <c r="D147" s="90"/>
      <c r="E147" s="90"/>
      <c r="F147" s="90"/>
      <c r="G147" s="90"/>
      <c r="H147" s="90"/>
      <c r="I147" s="90"/>
      <c r="J147" s="90"/>
    </row>
    <row r="148" spans="1:10" x14ac:dyDescent="0.25">
      <c r="A148" s="173"/>
      <c r="B148" s="176" t="s">
        <v>377</v>
      </c>
      <c r="C148" s="90"/>
      <c r="D148" s="90"/>
      <c r="E148" s="90"/>
      <c r="F148" s="90"/>
      <c r="G148" s="90"/>
      <c r="H148" s="90"/>
      <c r="I148" s="90"/>
      <c r="J148" s="90"/>
    </row>
    <row r="149" spans="1:10" x14ac:dyDescent="0.25">
      <c r="A149" s="173"/>
      <c r="B149" s="180"/>
      <c r="C149" s="90"/>
      <c r="D149" s="90"/>
      <c r="E149" s="90"/>
      <c r="F149" s="90"/>
      <c r="G149" s="90"/>
      <c r="H149" s="90"/>
      <c r="I149" s="90"/>
      <c r="J149" s="90"/>
    </row>
    <row r="150" spans="1:10" x14ac:dyDescent="0.25">
      <c r="A150" s="173" t="s">
        <v>463</v>
      </c>
      <c r="B150" s="175" t="s">
        <v>379</v>
      </c>
      <c r="C150" s="90"/>
      <c r="D150" s="90"/>
      <c r="E150" s="90"/>
      <c r="F150" s="90"/>
      <c r="G150" s="90"/>
      <c r="H150" s="90"/>
      <c r="I150" s="90"/>
      <c r="J150" s="90"/>
    </row>
    <row r="151" spans="1:10" x14ac:dyDescent="0.25">
      <c r="A151" s="173"/>
      <c r="B151" s="180" t="s">
        <v>372</v>
      </c>
      <c r="C151" s="90"/>
      <c r="D151" s="90"/>
      <c r="E151" s="90"/>
      <c r="F151" s="90"/>
      <c r="G151" s="90"/>
      <c r="H151" s="90"/>
      <c r="I151" s="90"/>
      <c r="J151" s="90"/>
    </row>
    <row r="152" spans="1:10" x14ac:dyDescent="0.25">
      <c r="A152" s="173"/>
      <c r="B152" s="180"/>
      <c r="C152" s="90"/>
      <c r="D152" s="90"/>
      <c r="E152" s="90"/>
      <c r="F152" s="90"/>
      <c r="G152" s="90"/>
      <c r="H152" s="90"/>
      <c r="I152" s="90"/>
      <c r="J152" s="90"/>
    </row>
    <row r="153" spans="1:10" x14ac:dyDescent="0.25">
      <c r="A153" s="173" t="s">
        <v>464</v>
      </c>
      <c r="B153" s="175" t="s">
        <v>381</v>
      </c>
      <c r="C153" s="90"/>
      <c r="D153" s="90"/>
      <c r="E153" s="90"/>
      <c r="F153" s="90"/>
      <c r="G153" s="90"/>
      <c r="H153" s="90"/>
      <c r="I153" s="90"/>
      <c r="J153" s="90"/>
    </row>
    <row r="154" spans="1:10" x14ac:dyDescent="0.25">
      <c r="A154" s="173"/>
      <c r="B154" s="176" t="s">
        <v>382</v>
      </c>
      <c r="C154" s="90"/>
      <c r="D154" s="90"/>
      <c r="E154" s="90"/>
      <c r="F154" s="90"/>
      <c r="G154" s="90"/>
      <c r="H154" s="90"/>
      <c r="I154" s="90"/>
      <c r="J154" s="90"/>
    </row>
    <row r="155" spans="1:10" x14ac:dyDescent="0.25">
      <c r="A155" s="173"/>
      <c r="B155" s="176" t="s">
        <v>383</v>
      </c>
      <c r="C155" s="90"/>
      <c r="D155" s="90"/>
      <c r="E155" s="90"/>
      <c r="F155" s="90"/>
      <c r="G155" s="90"/>
      <c r="H155" s="90"/>
      <c r="I155" s="90"/>
      <c r="J155" s="90"/>
    </row>
    <row r="156" spans="1:10" x14ac:dyDescent="0.25">
      <c r="A156" s="173"/>
      <c r="B156" s="176" t="s">
        <v>384</v>
      </c>
      <c r="C156" s="90"/>
      <c r="D156" s="90"/>
      <c r="E156" s="90"/>
      <c r="F156" s="90"/>
      <c r="G156" s="90"/>
      <c r="H156" s="90"/>
      <c r="I156" s="90"/>
      <c r="J156" s="90"/>
    </row>
    <row r="157" spans="1:10" x14ac:dyDescent="0.25">
      <c r="A157" s="173"/>
      <c r="B157" s="180"/>
      <c r="C157" s="90"/>
      <c r="D157" s="90"/>
      <c r="E157" s="90"/>
      <c r="F157" s="90"/>
      <c r="G157" s="90"/>
      <c r="H157" s="90"/>
      <c r="I157" s="90"/>
      <c r="J157" s="90"/>
    </row>
    <row r="158" spans="1:10" x14ac:dyDescent="0.25">
      <c r="A158" s="173" t="s">
        <v>465</v>
      </c>
      <c r="B158" s="175" t="s">
        <v>386</v>
      </c>
      <c r="C158" s="90"/>
      <c r="D158" s="90"/>
      <c r="E158" s="90"/>
      <c r="F158" s="90"/>
      <c r="G158" s="90"/>
      <c r="H158" s="90"/>
      <c r="I158" s="90"/>
      <c r="J158" s="90"/>
    </row>
    <row r="159" spans="1:10" x14ac:dyDescent="0.25">
      <c r="A159" s="173"/>
      <c r="B159" s="176" t="s">
        <v>387</v>
      </c>
      <c r="C159" s="90"/>
      <c r="D159" s="90"/>
      <c r="E159" s="90"/>
      <c r="F159" s="90"/>
      <c r="G159" s="90"/>
      <c r="H159" s="90"/>
      <c r="I159" s="90"/>
      <c r="J159" s="90"/>
    </row>
    <row r="160" spans="1:10" x14ac:dyDescent="0.25">
      <c r="A160" s="173"/>
      <c r="B160" s="176" t="s">
        <v>388</v>
      </c>
      <c r="C160" s="90"/>
      <c r="D160" s="90"/>
      <c r="E160" s="90"/>
      <c r="F160" s="90"/>
      <c r="G160" s="90"/>
      <c r="H160" s="90"/>
      <c r="I160" s="90"/>
      <c r="J160" s="90"/>
    </row>
    <row r="161" spans="1:10" x14ac:dyDescent="0.25">
      <c r="A161" s="173"/>
      <c r="B161" s="180"/>
      <c r="C161" s="90"/>
      <c r="D161" s="90"/>
      <c r="E161" s="90"/>
      <c r="F161" s="90"/>
      <c r="G161" s="90"/>
      <c r="H161" s="90"/>
      <c r="I161" s="90"/>
      <c r="J161" s="90"/>
    </row>
    <row r="162" spans="1:10" x14ac:dyDescent="0.25">
      <c r="A162" s="173" t="s">
        <v>466</v>
      </c>
      <c r="B162" s="175" t="s">
        <v>390</v>
      </c>
      <c r="C162" s="90"/>
      <c r="D162" s="90"/>
      <c r="E162" s="90"/>
      <c r="F162" s="90"/>
      <c r="G162" s="90"/>
      <c r="H162" s="90"/>
      <c r="I162" s="90"/>
      <c r="J162" s="90"/>
    </row>
    <row r="163" spans="1:10" x14ac:dyDescent="0.25">
      <c r="A163" s="173"/>
      <c r="B163" s="180" t="s">
        <v>391</v>
      </c>
      <c r="C163" s="90"/>
      <c r="D163" s="90"/>
      <c r="E163" s="90"/>
      <c r="F163" s="90"/>
      <c r="G163" s="90"/>
      <c r="H163" s="90"/>
      <c r="I163" s="90"/>
      <c r="J163" s="90"/>
    </row>
    <row r="164" spans="1:10" x14ac:dyDescent="0.25">
      <c r="A164" s="173"/>
      <c r="B164" s="181" t="s">
        <v>392</v>
      </c>
      <c r="C164" s="90"/>
      <c r="D164" s="90"/>
      <c r="E164" s="90"/>
      <c r="F164" s="90"/>
      <c r="G164" s="90"/>
      <c r="H164" s="90"/>
      <c r="I164" s="90"/>
      <c r="J164" s="90"/>
    </row>
    <row r="165" spans="1:10" x14ac:dyDescent="0.25">
      <c r="A165" s="173"/>
      <c r="B165" s="175"/>
      <c r="C165" s="90"/>
      <c r="D165" s="90"/>
      <c r="E165" s="90"/>
      <c r="F165" s="90"/>
      <c r="G165" s="90"/>
      <c r="H165" s="90"/>
      <c r="I165" s="90"/>
      <c r="J165" s="90"/>
    </row>
    <row r="166" spans="1:10" x14ac:dyDescent="0.25">
      <c r="A166" s="173" t="s">
        <v>467</v>
      </c>
      <c r="B166" s="175" t="s">
        <v>400</v>
      </c>
      <c r="C166" s="90"/>
      <c r="D166" s="90"/>
      <c r="E166" s="90"/>
      <c r="F166" s="90"/>
      <c r="G166" s="90"/>
      <c r="H166" s="90"/>
      <c r="I166" s="90"/>
      <c r="J166" s="90"/>
    </row>
    <row r="167" spans="1:10" x14ac:dyDescent="0.25">
      <c r="A167" s="173"/>
      <c r="B167" s="176" t="s">
        <v>401</v>
      </c>
      <c r="C167" s="90"/>
      <c r="D167" s="90"/>
      <c r="E167" s="90"/>
      <c r="F167" s="90"/>
      <c r="G167" s="90"/>
      <c r="H167" s="90"/>
      <c r="I167" s="90"/>
      <c r="J167" s="90"/>
    </row>
    <row r="168" spans="1:10" x14ac:dyDescent="0.25">
      <c r="A168" s="173"/>
      <c r="B168" s="176" t="s">
        <v>402</v>
      </c>
      <c r="C168" s="90"/>
      <c r="D168" s="90"/>
      <c r="E168" s="90"/>
      <c r="F168" s="90"/>
      <c r="G168" s="90"/>
      <c r="H168" s="90"/>
      <c r="I168" s="90"/>
      <c r="J168" s="90"/>
    </row>
    <row r="169" spans="1:10" x14ac:dyDescent="0.25">
      <c r="A169" s="173"/>
      <c r="B169" s="175"/>
      <c r="C169" s="90"/>
      <c r="D169" s="90"/>
      <c r="E169" s="90"/>
      <c r="F169" s="90"/>
      <c r="G169" s="90"/>
      <c r="H169" s="90"/>
      <c r="I169" s="90"/>
      <c r="J169" s="90"/>
    </row>
    <row r="170" spans="1:10" x14ac:dyDescent="0.25">
      <c r="A170" s="173" t="s">
        <v>468</v>
      </c>
      <c r="B170" s="175" t="s">
        <v>404</v>
      </c>
      <c r="C170" s="90"/>
      <c r="D170" s="90"/>
      <c r="E170" s="90"/>
      <c r="F170" s="90"/>
      <c r="G170" s="90"/>
      <c r="H170" s="90"/>
      <c r="I170" s="90"/>
      <c r="J170" s="90"/>
    </row>
    <row r="171" spans="1:10" x14ac:dyDescent="0.25">
      <c r="A171" s="173"/>
      <c r="B171" s="180" t="s">
        <v>405</v>
      </c>
      <c r="C171" s="90"/>
      <c r="D171" s="90"/>
      <c r="E171" s="90"/>
      <c r="F171" s="90"/>
      <c r="G171" s="90"/>
      <c r="H171" s="90"/>
      <c r="I171" s="90"/>
      <c r="J171" s="90"/>
    </row>
    <row r="172" spans="1:10" x14ac:dyDescent="0.25">
      <c r="A172" s="173"/>
      <c r="B172" s="175"/>
      <c r="C172" s="90"/>
      <c r="D172" s="90"/>
      <c r="E172" s="90"/>
      <c r="F172" s="90"/>
      <c r="G172" s="90"/>
      <c r="H172" s="90"/>
      <c r="I172" s="90"/>
      <c r="J172" s="90"/>
    </row>
    <row r="173" spans="1:10" x14ac:dyDescent="0.25">
      <c r="A173" s="173" t="s">
        <v>469</v>
      </c>
      <c r="B173" s="175" t="s">
        <v>407</v>
      </c>
      <c r="C173" s="90"/>
      <c r="D173" s="90"/>
      <c r="E173" s="90"/>
      <c r="F173" s="90"/>
      <c r="G173" s="90"/>
      <c r="H173" s="90"/>
      <c r="I173" s="90"/>
      <c r="J173" s="90"/>
    </row>
    <row r="174" spans="1:10" x14ac:dyDescent="0.25">
      <c r="A174" s="173"/>
      <c r="B174" s="180" t="s">
        <v>408</v>
      </c>
      <c r="C174" s="90"/>
      <c r="D174" s="90"/>
      <c r="E174" s="90"/>
      <c r="F174" s="90"/>
      <c r="G174" s="90"/>
      <c r="H174" s="90"/>
      <c r="I174" s="90"/>
      <c r="J174" s="90"/>
    </row>
    <row r="175" spans="1:10" x14ac:dyDescent="0.25">
      <c r="A175" s="173"/>
      <c r="B175" s="180" t="s">
        <v>409</v>
      </c>
      <c r="C175" s="90"/>
      <c r="D175" s="90"/>
      <c r="E175" s="90"/>
      <c r="F175" s="90"/>
      <c r="G175" s="90"/>
      <c r="H175" s="90"/>
      <c r="I175" s="90"/>
      <c r="J175" s="90"/>
    </row>
    <row r="176" spans="1:10" x14ac:dyDescent="0.25">
      <c r="A176" s="173"/>
      <c r="B176" s="175"/>
      <c r="C176" s="90"/>
      <c r="D176" s="90"/>
      <c r="E176" s="90"/>
      <c r="F176" s="90"/>
      <c r="G176" s="90"/>
      <c r="H176" s="90"/>
      <c r="I176" s="90"/>
      <c r="J176" s="90"/>
    </row>
    <row r="177" spans="1:10" x14ac:dyDescent="0.25">
      <c r="A177" s="173" t="s">
        <v>470</v>
      </c>
      <c r="B177" s="175" t="s">
        <v>411</v>
      </c>
      <c r="C177" s="90"/>
      <c r="D177" s="90"/>
      <c r="E177" s="90"/>
      <c r="F177" s="90"/>
      <c r="G177" s="90"/>
      <c r="H177" s="90"/>
      <c r="I177" s="90"/>
      <c r="J177" s="90"/>
    </row>
    <row r="178" spans="1:10" x14ac:dyDescent="0.25">
      <c r="A178" s="173"/>
      <c r="B178" s="176" t="s">
        <v>412</v>
      </c>
      <c r="C178" s="90"/>
      <c r="D178" s="90"/>
      <c r="E178" s="90"/>
      <c r="F178" s="90"/>
      <c r="G178" s="90"/>
      <c r="H178" s="90"/>
      <c r="I178" s="90"/>
      <c r="J178" s="90"/>
    </row>
    <row r="179" spans="1:10" x14ac:dyDescent="0.25">
      <c r="A179" s="173"/>
      <c r="B179" s="176" t="s">
        <v>413</v>
      </c>
      <c r="C179" s="90"/>
      <c r="D179" s="90"/>
      <c r="E179" s="90"/>
      <c r="F179" s="90"/>
      <c r="G179" s="90"/>
      <c r="H179" s="90"/>
      <c r="I179" s="90"/>
      <c r="J179" s="90"/>
    </row>
    <row r="180" spans="1:10" x14ac:dyDescent="0.25">
      <c r="A180" s="173"/>
      <c r="B180" s="175"/>
      <c r="C180" s="90"/>
      <c r="D180" s="90"/>
      <c r="E180" s="90"/>
      <c r="F180" s="90"/>
      <c r="G180" s="90"/>
      <c r="H180" s="90"/>
      <c r="I180" s="90"/>
      <c r="J180" s="90"/>
    </row>
    <row r="181" spans="1:10" x14ac:dyDescent="0.25">
      <c r="A181" s="173" t="s">
        <v>471</v>
      </c>
      <c r="B181" s="175" t="s">
        <v>415</v>
      </c>
      <c r="C181" s="90"/>
      <c r="D181" s="90"/>
      <c r="E181" s="90"/>
      <c r="F181" s="90"/>
      <c r="G181" s="90"/>
      <c r="H181" s="90"/>
      <c r="I181" s="90"/>
      <c r="J181" s="90"/>
    </row>
    <row r="182" spans="1:10" x14ac:dyDescent="0.25">
      <c r="A182" s="173"/>
      <c r="B182" s="176" t="s">
        <v>416</v>
      </c>
      <c r="C182" s="90"/>
      <c r="D182" s="90"/>
      <c r="E182" s="90"/>
      <c r="F182" s="90"/>
      <c r="G182" s="90"/>
      <c r="H182" s="90"/>
      <c r="I182" s="90"/>
      <c r="J182" s="90"/>
    </row>
    <row r="183" spans="1:10" x14ac:dyDescent="0.25">
      <c r="A183" s="173"/>
      <c r="B183" s="176" t="s">
        <v>417</v>
      </c>
      <c r="C183" s="90"/>
      <c r="D183" s="90"/>
      <c r="E183" s="90"/>
      <c r="F183" s="90"/>
      <c r="G183" s="90"/>
      <c r="H183" s="90"/>
      <c r="I183" s="90"/>
      <c r="J183" s="90"/>
    </row>
    <row r="184" spans="1:10" x14ac:dyDescent="0.25">
      <c r="A184" s="173"/>
      <c r="B184" s="176" t="s">
        <v>418</v>
      </c>
      <c r="C184" s="90"/>
      <c r="D184" s="90"/>
      <c r="E184" s="90"/>
      <c r="F184" s="90"/>
      <c r="G184" s="90"/>
      <c r="H184" s="90"/>
      <c r="I184" s="90"/>
      <c r="J184" s="90"/>
    </row>
    <row r="185" spans="1:10" x14ac:dyDescent="0.25">
      <c r="A185" s="173"/>
      <c r="B185" s="175"/>
      <c r="C185" s="90"/>
      <c r="D185" s="90"/>
      <c r="E185" s="90"/>
      <c r="F185" s="90"/>
      <c r="G185" s="90"/>
      <c r="H185" s="90"/>
      <c r="I185" s="90"/>
      <c r="J185" s="90"/>
    </row>
    <row r="186" spans="1:10" x14ac:dyDescent="0.25">
      <c r="A186" s="173" t="s">
        <v>472</v>
      </c>
      <c r="B186" s="175" t="s">
        <v>420</v>
      </c>
      <c r="C186" s="90"/>
      <c r="D186" s="90"/>
      <c r="E186" s="90"/>
      <c r="F186" s="90"/>
      <c r="G186" s="90"/>
      <c r="H186" s="90"/>
      <c r="I186" s="90"/>
      <c r="J186" s="90"/>
    </row>
    <row r="187" spans="1:10" x14ac:dyDescent="0.25">
      <c r="A187" s="173"/>
      <c r="B187" s="176" t="s">
        <v>421</v>
      </c>
      <c r="C187" s="90"/>
      <c r="D187" s="90"/>
      <c r="E187" s="90"/>
      <c r="F187" s="90"/>
      <c r="G187" s="90"/>
      <c r="H187" s="90"/>
      <c r="I187" s="90"/>
      <c r="J187" s="90"/>
    </row>
    <row r="188" spans="1:10" x14ac:dyDescent="0.25">
      <c r="A188" s="173"/>
      <c r="B188" s="176" t="s">
        <v>422</v>
      </c>
      <c r="C188" s="90"/>
      <c r="D188" s="90"/>
      <c r="E188" s="90"/>
      <c r="F188" s="90"/>
      <c r="G188" s="90"/>
      <c r="H188" s="90"/>
      <c r="I188" s="90"/>
      <c r="J188" s="90"/>
    </row>
    <row r="189" spans="1:10" x14ac:dyDescent="0.25">
      <c r="A189" s="173"/>
      <c r="B189" s="176" t="s">
        <v>423</v>
      </c>
      <c r="C189" s="90"/>
      <c r="D189" s="90"/>
      <c r="E189" s="90"/>
      <c r="F189" s="90"/>
      <c r="G189" s="90"/>
      <c r="H189" s="90"/>
      <c r="I189" s="90"/>
      <c r="J189" s="90"/>
    </row>
    <row r="190" spans="1:10" x14ac:dyDescent="0.25">
      <c r="A190" s="173"/>
      <c r="B190" s="176" t="s">
        <v>424</v>
      </c>
      <c r="C190" s="90"/>
      <c r="D190" s="90"/>
      <c r="E190" s="90"/>
      <c r="F190" s="90"/>
      <c r="G190" s="90"/>
      <c r="H190" s="90"/>
      <c r="I190" s="90"/>
      <c r="J190" s="90"/>
    </row>
    <row r="191" spans="1:10" x14ac:dyDescent="0.25">
      <c r="A191" s="173"/>
      <c r="B191" s="180"/>
      <c r="C191" s="90"/>
      <c r="D191" s="90"/>
      <c r="E191" s="90"/>
      <c r="F191" s="90"/>
      <c r="G191" s="90"/>
      <c r="H191" s="90"/>
      <c r="I191" s="90"/>
      <c r="J191" s="90"/>
    </row>
    <row r="192" spans="1:10" x14ac:dyDescent="0.25">
      <c r="A192" s="173" t="s">
        <v>473</v>
      </c>
      <c r="B192" s="175" t="s">
        <v>426</v>
      </c>
      <c r="C192" s="90"/>
      <c r="D192" s="90"/>
      <c r="E192" s="90"/>
      <c r="F192" s="90"/>
      <c r="G192" s="90"/>
      <c r="H192" s="90"/>
      <c r="I192" s="90"/>
      <c r="J192" s="90"/>
    </row>
    <row r="193" spans="1:10" x14ac:dyDescent="0.25">
      <c r="A193" s="173"/>
      <c r="B193" s="176" t="s">
        <v>427</v>
      </c>
      <c r="C193" s="90"/>
      <c r="D193" s="90"/>
      <c r="E193" s="90"/>
      <c r="F193" s="90"/>
      <c r="G193" s="90"/>
      <c r="H193" s="90"/>
      <c r="I193" s="90"/>
      <c r="J193" s="90"/>
    </row>
    <row r="194" spans="1:10" x14ac:dyDescent="0.25">
      <c r="A194" s="173"/>
      <c r="B194" s="176" t="s">
        <v>428</v>
      </c>
      <c r="C194" s="90"/>
      <c r="D194" s="90"/>
      <c r="E194" s="90"/>
      <c r="F194" s="90"/>
      <c r="G194" s="90"/>
      <c r="H194" s="90"/>
      <c r="I194" s="90"/>
      <c r="J194" s="90"/>
    </row>
    <row r="195" spans="1:10" x14ac:dyDescent="0.25">
      <c r="A195" s="173"/>
      <c r="B195" s="180"/>
      <c r="C195" s="90"/>
      <c r="D195" s="90"/>
      <c r="E195" s="90"/>
      <c r="F195" s="90"/>
      <c r="G195" s="90"/>
      <c r="H195" s="90"/>
      <c r="I195" s="90"/>
      <c r="J195" s="90"/>
    </row>
    <row r="196" spans="1:10" x14ac:dyDescent="0.25">
      <c r="A196" s="173" t="s">
        <v>474</v>
      </c>
      <c r="B196" s="175" t="s">
        <v>430</v>
      </c>
      <c r="C196" s="90"/>
      <c r="D196" s="90"/>
      <c r="E196" s="90"/>
      <c r="F196" s="90"/>
      <c r="G196" s="90"/>
      <c r="H196" s="90"/>
      <c r="I196" s="90"/>
      <c r="J196" s="90"/>
    </row>
    <row r="197" spans="1:10" x14ac:dyDescent="0.25">
      <c r="A197" s="173"/>
      <c r="B197" s="176" t="s">
        <v>382</v>
      </c>
      <c r="C197" s="90"/>
      <c r="D197" s="90"/>
      <c r="E197" s="90"/>
      <c r="F197" s="90"/>
      <c r="G197" s="90"/>
      <c r="H197" s="90"/>
      <c r="I197" s="90"/>
      <c r="J197" s="90"/>
    </row>
    <row r="198" spans="1:10" x14ac:dyDescent="0.25">
      <c r="A198" s="173"/>
      <c r="B198" s="176" t="s">
        <v>431</v>
      </c>
      <c r="C198" s="90"/>
      <c r="D198" s="90"/>
      <c r="E198" s="90"/>
      <c r="F198" s="90"/>
      <c r="G198" s="90"/>
      <c r="H198" s="90"/>
      <c r="I198" s="90"/>
      <c r="J198" s="90"/>
    </row>
    <row r="199" spans="1:10" ht="28.9" customHeight="1" x14ac:dyDescent="0.25">
      <c r="A199" s="173"/>
      <c r="B199" s="511" t="s">
        <v>432</v>
      </c>
      <c r="C199" s="511"/>
      <c r="D199" s="511"/>
      <c r="E199" s="511"/>
      <c r="F199" s="511"/>
      <c r="G199" s="511"/>
      <c r="H199" s="511"/>
      <c r="I199" s="511"/>
      <c r="J199" s="511"/>
    </row>
    <row r="200" spans="1:10" x14ac:dyDescent="0.25">
      <c r="A200" s="173"/>
      <c r="B200" s="180"/>
      <c r="C200" s="90"/>
      <c r="D200" s="90"/>
      <c r="E200" s="90"/>
      <c r="F200" s="90"/>
      <c r="G200" s="90"/>
      <c r="H200" s="90"/>
      <c r="I200" s="90"/>
      <c r="J200" s="90"/>
    </row>
    <row r="201" spans="1:10" x14ac:dyDescent="0.25">
      <c r="A201" s="173" t="s">
        <v>475</v>
      </c>
      <c r="B201" s="175" t="s">
        <v>434</v>
      </c>
      <c r="C201" s="90"/>
      <c r="D201" s="90"/>
      <c r="E201" s="90"/>
      <c r="F201" s="90"/>
      <c r="G201" s="90"/>
      <c r="H201" s="90"/>
      <c r="I201" s="90"/>
      <c r="J201" s="90"/>
    </row>
    <row r="202" spans="1:10" x14ac:dyDescent="0.25">
      <c r="A202" s="173"/>
      <c r="B202" s="176" t="s">
        <v>435</v>
      </c>
      <c r="C202" s="90"/>
      <c r="D202" s="90"/>
      <c r="E202" s="90"/>
      <c r="F202" s="90"/>
      <c r="G202" s="90"/>
      <c r="H202" s="90"/>
      <c r="I202" s="90"/>
      <c r="J202" s="90"/>
    </row>
    <row r="203" spans="1:10" x14ac:dyDescent="0.25">
      <c r="A203" s="173"/>
      <c r="B203" s="176" t="s">
        <v>436</v>
      </c>
      <c r="C203" s="90"/>
      <c r="D203" s="90"/>
      <c r="E203" s="90"/>
      <c r="F203" s="90"/>
      <c r="G203" s="90"/>
      <c r="H203" s="90"/>
      <c r="I203" s="90"/>
      <c r="J203" s="90"/>
    </row>
    <row r="204" spans="1:10" ht="28.15" customHeight="1" x14ac:dyDescent="0.25">
      <c r="A204" s="173"/>
      <c r="B204" s="511" t="s">
        <v>437</v>
      </c>
      <c r="C204" s="511"/>
      <c r="D204" s="511"/>
      <c r="E204" s="511"/>
      <c r="F204" s="511"/>
      <c r="G204" s="511"/>
      <c r="H204" s="511"/>
      <c r="I204" s="511"/>
      <c r="J204" s="511"/>
    </row>
    <row r="205" spans="1:10" x14ac:dyDescent="0.25">
      <c r="A205" s="173"/>
      <c r="B205" s="180"/>
      <c r="C205" s="90"/>
      <c r="D205" s="90"/>
      <c r="E205" s="90"/>
      <c r="F205" s="90"/>
      <c r="G205" s="90"/>
      <c r="H205" s="90"/>
      <c r="I205" s="90"/>
      <c r="J205" s="90"/>
    </row>
    <row r="206" spans="1:10" x14ac:dyDescent="0.25">
      <c r="A206" s="173" t="s">
        <v>476</v>
      </c>
      <c r="B206" s="175" t="s">
        <v>439</v>
      </c>
      <c r="C206" s="90"/>
      <c r="D206" s="90"/>
      <c r="E206" s="90"/>
      <c r="F206" s="90"/>
      <c r="G206" s="90"/>
      <c r="H206" s="90"/>
      <c r="I206" s="90"/>
      <c r="J206" s="90"/>
    </row>
    <row r="207" spans="1:10" x14ac:dyDescent="0.25">
      <c r="A207" s="173"/>
      <c r="B207" s="176" t="s">
        <v>435</v>
      </c>
      <c r="C207" s="90"/>
      <c r="D207" s="90"/>
      <c r="E207" s="90"/>
      <c r="F207" s="90"/>
      <c r="G207" s="90"/>
      <c r="H207" s="90"/>
      <c r="I207" s="90"/>
      <c r="J207" s="90"/>
    </row>
    <row r="208" spans="1:10" x14ac:dyDescent="0.25">
      <c r="A208" s="173"/>
      <c r="B208" s="176" t="s">
        <v>440</v>
      </c>
      <c r="C208" s="90"/>
      <c r="D208" s="90"/>
      <c r="E208" s="90"/>
      <c r="F208" s="90"/>
      <c r="G208" s="90"/>
      <c r="H208" s="90"/>
      <c r="I208" s="90"/>
      <c r="J208" s="90"/>
    </row>
    <row r="209" spans="1:10" x14ac:dyDescent="0.25">
      <c r="A209" s="173"/>
      <c r="B209" s="175"/>
      <c r="C209" s="90"/>
      <c r="D209" s="90"/>
      <c r="E209" s="90"/>
      <c r="F209" s="90"/>
      <c r="G209" s="90"/>
      <c r="H209" s="90"/>
      <c r="I209" s="90"/>
      <c r="J209" s="90"/>
    </row>
    <row r="210" spans="1:10" x14ac:dyDescent="0.25">
      <c r="A210" s="173" t="s">
        <v>477</v>
      </c>
      <c r="B210" s="175" t="s">
        <v>442</v>
      </c>
      <c r="C210" s="90"/>
      <c r="D210" s="90"/>
      <c r="E210" s="90"/>
      <c r="F210" s="90"/>
      <c r="G210" s="90"/>
      <c r="H210" s="90"/>
      <c r="I210" s="90"/>
      <c r="J210" s="90"/>
    </row>
    <row r="211" spans="1:10" x14ac:dyDescent="0.25">
      <c r="A211" s="173"/>
      <c r="B211" s="176" t="s">
        <v>443</v>
      </c>
      <c r="C211" s="90"/>
      <c r="D211" s="90"/>
      <c r="E211" s="90"/>
      <c r="F211" s="90"/>
      <c r="G211" s="90"/>
      <c r="H211" s="90"/>
      <c r="I211" s="90"/>
      <c r="J211" s="90"/>
    </row>
    <row r="212" spans="1:10" x14ac:dyDescent="0.25">
      <c r="A212" s="173"/>
      <c r="B212" s="176" t="s">
        <v>361</v>
      </c>
      <c r="C212" s="90"/>
      <c r="D212" s="90"/>
      <c r="E212" s="90"/>
      <c r="F212" s="90"/>
      <c r="G212" s="90"/>
      <c r="H212" s="90"/>
      <c r="I212" s="90"/>
      <c r="J212" s="90"/>
    </row>
    <row r="213" spans="1:10" x14ac:dyDescent="0.25">
      <c r="A213" s="173"/>
      <c r="B213" s="175"/>
      <c r="C213" s="90"/>
      <c r="D213" s="90"/>
      <c r="E213" s="90"/>
      <c r="F213" s="90"/>
      <c r="G213" s="90"/>
      <c r="H213" s="90"/>
      <c r="I213" s="90"/>
      <c r="J213" s="90"/>
    </row>
    <row r="214" spans="1:10" x14ac:dyDescent="0.25">
      <c r="A214" s="173" t="s">
        <v>478</v>
      </c>
      <c r="B214" s="175" t="s">
        <v>445</v>
      </c>
      <c r="C214" s="90"/>
      <c r="D214" s="90"/>
      <c r="E214" s="90"/>
      <c r="F214" s="90"/>
      <c r="G214" s="90"/>
      <c r="H214" s="90"/>
      <c r="I214" s="90"/>
      <c r="J214" s="90"/>
    </row>
    <row r="215" spans="1:10" x14ac:dyDescent="0.25">
      <c r="A215" s="173"/>
      <c r="B215" s="176" t="s">
        <v>435</v>
      </c>
      <c r="C215" s="90"/>
      <c r="D215" s="90"/>
      <c r="E215" s="90"/>
      <c r="F215" s="90"/>
      <c r="G215" s="90"/>
      <c r="H215" s="90"/>
      <c r="I215" s="90"/>
      <c r="J215" s="90"/>
    </row>
    <row r="216" spans="1:10" x14ac:dyDescent="0.25">
      <c r="A216" s="173"/>
      <c r="B216" s="176" t="s">
        <v>443</v>
      </c>
      <c r="C216" s="90"/>
      <c r="D216" s="90"/>
      <c r="E216" s="90"/>
      <c r="F216" s="90"/>
      <c r="G216" s="90"/>
      <c r="H216" s="90"/>
      <c r="I216" s="90"/>
      <c r="J216" s="90"/>
    </row>
    <row r="217" spans="1:10" x14ac:dyDescent="0.25">
      <c r="A217" s="173"/>
      <c r="B217" s="175"/>
      <c r="C217" s="90"/>
      <c r="D217" s="90"/>
      <c r="E217" s="90"/>
      <c r="F217" s="90"/>
      <c r="G217" s="90"/>
      <c r="H217" s="90"/>
      <c r="I217" s="90"/>
      <c r="J217" s="90"/>
    </row>
    <row r="218" spans="1:10" x14ac:dyDescent="0.25">
      <c r="A218" s="173" t="s">
        <v>479</v>
      </c>
      <c r="B218" s="175" t="s">
        <v>480</v>
      </c>
      <c r="C218" s="90"/>
      <c r="D218" s="90"/>
      <c r="E218" s="90"/>
      <c r="F218" s="90"/>
      <c r="G218" s="90"/>
      <c r="H218" s="90"/>
      <c r="I218" s="90"/>
      <c r="J218" s="90"/>
    </row>
    <row r="219" spans="1:10" s="174" customFormat="1" ht="69.599999999999994" customHeight="1" x14ac:dyDescent="0.25">
      <c r="A219" s="182"/>
      <c r="B219" s="512" t="s">
        <v>481</v>
      </c>
      <c r="C219" s="512"/>
      <c r="D219" s="512"/>
      <c r="E219" s="512"/>
      <c r="F219" s="512"/>
      <c r="G219" s="512"/>
      <c r="H219" s="512"/>
      <c r="I219" s="512"/>
      <c r="J219" s="512"/>
    </row>
    <row r="220" spans="1:10" x14ac:dyDescent="0.25">
      <c r="A220" s="173"/>
      <c r="B220" s="175"/>
      <c r="C220" s="90"/>
      <c r="D220" s="90"/>
      <c r="E220" s="90"/>
      <c r="F220" s="90"/>
      <c r="G220" s="90"/>
      <c r="H220" s="90"/>
      <c r="I220" s="90"/>
      <c r="J220" s="90"/>
    </row>
    <row r="221" spans="1:10" x14ac:dyDescent="0.25">
      <c r="A221" s="173" t="s">
        <v>482</v>
      </c>
      <c r="B221" s="175" t="s">
        <v>483</v>
      </c>
      <c r="C221" s="90"/>
      <c r="D221" s="90"/>
      <c r="E221" s="90"/>
      <c r="F221" s="90"/>
      <c r="G221" s="90"/>
      <c r="H221" s="90"/>
      <c r="I221" s="90"/>
      <c r="J221" s="90"/>
    </row>
    <row r="222" spans="1:10" s="184" customFormat="1" ht="27" customHeight="1" x14ac:dyDescent="0.25">
      <c r="A222" s="183"/>
      <c r="B222" s="511" t="s">
        <v>484</v>
      </c>
      <c r="C222" s="511"/>
      <c r="D222" s="511"/>
      <c r="E222" s="511"/>
      <c r="F222" s="511"/>
      <c r="G222" s="511"/>
      <c r="H222" s="511"/>
      <c r="I222" s="511"/>
      <c r="J222" s="511"/>
    </row>
    <row r="223" spans="1:10" s="184" customFormat="1" x14ac:dyDescent="0.25">
      <c r="A223" s="183"/>
      <c r="B223" s="176" t="s">
        <v>485</v>
      </c>
      <c r="C223" s="185"/>
      <c r="D223" s="185"/>
      <c r="E223" s="185"/>
      <c r="F223" s="185"/>
      <c r="G223" s="185"/>
      <c r="H223" s="185"/>
      <c r="I223" s="185"/>
      <c r="J223" s="185"/>
    </row>
    <row r="224" spans="1:10" s="184" customFormat="1" x14ac:dyDescent="0.25">
      <c r="A224" s="183"/>
      <c r="B224" s="176" t="s">
        <v>486</v>
      </c>
      <c r="C224" s="185"/>
      <c r="D224" s="185"/>
      <c r="E224" s="185"/>
      <c r="F224" s="185"/>
      <c r="G224" s="185"/>
      <c r="H224" s="185"/>
      <c r="I224" s="185"/>
      <c r="J224" s="185"/>
    </row>
    <row r="225" spans="1:10" x14ac:dyDescent="0.25">
      <c r="A225" s="173"/>
      <c r="B225" s="175"/>
      <c r="C225" s="90"/>
      <c r="D225" s="90"/>
      <c r="E225" s="90"/>
      <c r="F225" s="90"/>
      <c r="G225" s="90"/>
      <c r="H225" s="90"/>
      <c r="I225" s="90"/>
      <c r="J225" s="90"/>
    </row>
    <row r="226" spans="1:10" ht="15.75" x14ac:dyDescent="0.25">
      <c r="A226" s="173" t="s">
        <v>32</v>
      </c>
      <c r="B226" s="186" t="s">
        <v>487</v>
      </c>
      <c r="C226" s="90"/>
      <c r="D226" s="90"/>
      <c r="E226" s="90"/>
      <c r="F226" s="90"/>
      <c r="G226" s="90"/>
      <c r="H226" s="90"/>
      <c r="I226" s="90"/>
      <c r="J226" s="90"/>
    </row>
    <row r="227" spans="1:10" x14ac:dyDescent="0.25">
      <c r="A227" s="173"/>
      <c r="B227" s="175"/>
      <c r="C227" s="90"/>
      <c r="D227" s="90"/>
      <c r="E227" s="90"/>
      <c r="F227" s="90"/>
      <c r="G227" s="90"/>
      <c r="H227" s="90"/>
      <c r="I227" s="90"/>
      <c r="J227" s="90"/>
    </row>
    <row r="228" spans="1:10" ht="42" customHeight="1" x14ac:dyDescent="0.25">
      <c r="A228" s="173"/>
      <c r="B228" s="508" t="s">
        <v>488</v>
      </c>
      <c r="C228" s="508"/>
      <c r="D228" s="508"/>
      <c r="E228" s="508"/>
      <c r="F228" s="508"/>
      <c r="G228" s="508"/>
      <c r="H228" s="508"/>
      <c r="I228" s="508"/>
      <c r="J228" s="508"/>
    </row>
    <row r="229" spans="1:10" x14ac:dyDescent="0.25">
      <c r="A229" s="173"/>
      <c r="B229" s="187"/>
      <c r="C229" s="90"/>
      <c r="D229" s="90"/>
      <c r="E229" s="90"/>
      <c r="F229" s="90"/>
      <c r="G229" s="90"/>
      <c r="H229" s="90"/>
      <c r="I229" s="90"/>
      <c r="J229" s="90"/>
    </row>
    <row r="230" spans="1:10" ht="58.15" customHeight="1" x14ac:dyDescent="0.25">
      <c r="A230" s="173"/>
      <c r="B230" s="513" t="s">
        <v>489</v>
      </c>
      <c r="C230" s="513"/>
      <c r="D230" s="513"/>
      <c r="E230" s="513"/>
      <c r="F230" s="513"/>
      <c r="G230" s="513"/>
      <c r="H230" s="513"/>
      <c r="I230" s="513"/>
      <c r="J230" s="513"/>
    </row>
    <row r="231" spans="1:10" x14ac:dyDescent="0.25">
      <c r="A231" s="173"/>
      <c r="B231" s="187"/>
      <c r="C231" s="90"/>
      <c r="D231" s="90"/>
      <c r="E231" s="90"/>
      <c r="F231" s="90"/>
      <c r="G231" s="90"/>
      <c r="H231" s="90"/>
      <c r="I231" s="90"/>
      <c r="J231" s="90"/>
    </row>
    <row r="232" spans="1:10" ht="43.15" customHeight="1" x14ac:dyDescent="0.25">
      <c r="A232" s="173"/>
      <c r="B232" s="508" t="s">
        <v>490</v>
      </c>
      <c r="C232" s="508"/>
      <c r="D232" s="508"/>
      <c r="E232" s="508"/>
      <c r="F232" s="508"/>
      <c r="G232" s="508"/>
      <c r="H232" s="508"/>
      <c r="I232" s="508"/>
      <c r="J232" s="508"/>
    </row>
    <row r="233" spans="1:10" x14ac:dyDescent="0.25">
      <c r="A233" s="173"/>
      <c r="B233" s="187"/>
      <c r="C233" s="90"/>
      <c r="D233" s="90"/>
      <c r="E233" s="90"/>
      <c r="F233" s="90"/>
      <c r="G233" s="90"/>
      <c r="H233" s="90"/>
      <c r="I233" s="90"/>
      <c r="J233" s="90"/>
    </row>
    <row r="234" spans="1:10" ht="42" customHeight="1" x14ac:dyDescent="0.25">
      <c r="A234" s="173"/>
      <c r="B234" s="508" t="s">
        <v>491</v>
      </c>
      <c r="C234" s="508"/>
      <c r="D234" s="508"/>
      <c r="E234" s="508"/>
      <c r="F234" s="508"/>
      <c r="G234" s="508"/>
      <c r="H234" s="508"/>
      <c r="I234" s="508"/>
      <c r="J234" s="508"/>
    </row>
    <row r="235" spans="1:10" x14ac:dyDescent="0.25">
      <c r="A235" s="173"/>
      <c r="B235" s="187"/>
      <c r="C235" s="90"/>
      <c r="D235" s="90"/>
      <c r="E235" s="90"/>
      <c r="F235" s="90"/>
      <c r="G235" s="90"/>
      <c r="H235" s="90"/>
      <c r="I235" s="90"/>
      <c r="J235" s="90"/>
    </row>
    <row r="236" spans="1:10" ht="57.6" customHeight="1" x14ac:dyDescent="0.25">
      <c r="A236" s="173"/>
      <c r="B236" s="508" t="s">
        <v>492</v>
      </c>
      <c r="C236" s="508"/>
      <c r="D236" s="508"/>
      <c r="E236" s="508"/>
      <c r="F236" s="508"/>
      <c r="G236" s="508"/>
      <c r="H236" s="508"/>
      <c r="I236" s="508"/>
      <c r="J236" s="508"/>
    </row>
    <row r="237" spans="1:10" x14ac:dyDescent="0.25">
      <c r="A237" s="173"/>
      <c r="B237" s="187"/>
      <c r="C237" s="90"/>
      <c r="D237" s="90"/>
      <c r="E237" s="90"/>
      <c r="F237" s="90"/>
      <c r="G237" s="90"/>
      <c r="H237" s="90"/>
      <c r="I237" s="90"/>
      <c r="J237" s="90"/>
    </row>
    <row r="238" spans="1:10" ht="27.6" customHeight="1" x14ac:dyDescent="0.25">
      <c r="A238" s="173"/>
      <c r="B238" s="509" t="s">
        <v>493</v>
      </c>
      <c r="C238" s="509"/>
      <c r="D238" s="509"/>
      <c r="E238" s="509"/>
      <c r="F238" s="509"/>
      <c r="G238" s="509"/>
      <c r="H238" s="509"/>
      <c r="I238" s="509"/>
      <c r="J238" s="509"/>
    </row>
    <row r="239" spans="1:10" x14ac:dyDescent="0.25">
      <c r="A239" s="173"/>
      <c r="B239" s="188"/>
      <c r="C239" s="90"/>
      <c r="D239" s="90"/>
      <c r="E239" s="90"/>
      <c r="F239" s="90"/>
      <c r="G239" s="90"/>
      <c r="H239" s="90"/>
      <c r="I239" s="90"/>
      <c r="J239" s="90"/>
    </row>
    <row r="240" spans="1:10" ht="40.9" customHeight="1" x14ac:dyDescent="0.25">
      <c r="A240" s="173"/>
      <c r="B240" s="509" t="s">
        <v>494</v>
      </c>
      <c r="C240" s="509"/>
      <c r="D240" s="509"/>
      <c r="E240" s="509"/>
      <c r="F240" s="509"/>
      <c r="G240" s="509"/>
      <c r="H240" s="509"/>
      <c r="I240" s="509"/>
      <c r="J240" s="509"/>
    </row>
    <row r="241" spans="1:10" x14ac:dyDescent="0.25">
      <c r="A241" s="173"/>
      <c r="B241" s="180"/>
      <c r="C241" s="90"/>
      <c r="D241" s="90"/>
      <c r="E241" s="90"/>
      <c r="F241" s="90"/>
      <c r="G241" s="90"/>
      <c r="H241" s="90"/>
      <c r="I241" s="90"/>
      <c r="J241" s="90"/>
    </row>
    <row r="242" spans="1:10" s="190" customFormat="1" ht="28.15" customHeight="1" x14ac:dyDescent="0.25">
      <c r="A242" s="189"/>
      <c r="B242" s="508" t="s">
        <v>495</v>
      </c>
      <c r="C242" s="508"/>
      <c r="D242" s="508"/>
      <c r="E242" s="508"/>
      <c r="F242" s="508"/>
      <c r="G242" s="508"/>
      <c r="H242" s="508"/>
      <c r="I242" s="508"/>
      <c r="J242" s="508"/>
    </row>
    <row r="243" spans="1:10" x14ac:dyDescent="0.25">
      <c r="A243" s="173"/>
      <c r="B243" s="187"/>
      <c r="C243" s="90"/>
      <c r="D243" s="90"/>
      <c r="E243" s="90"/>
      <c r="F243" s="90"/>
      <c r="G243" s="90"/>
      <c r="H243" s="90"/>
      <c r="I243" s="90"/>
      <c r="J243" s="90"/>
    </row>
    <row r="244" spans="1:10" ht="28.15" customHeight="1" x14ac:dyDescent="0.25">
      <c r="A244" s="173"/>
      <c r="B244" s="508" t="s">
        <v>496</v>
      </c>
      <c r="C244" s="508"/>
      <c r="D244" s="508"/>
      <c r="E244" s="508"/>
      <c r="F244" s="508"/>
      <c r="G244" s="508"/>
      <c r="H244" s="508"/>
      <c r="I244" s="508"/>
      <c r="J244" s="508"/>
    </row>
    <row r="245" spans="1:10" x14ac:dyDescent="0.25">
      <c r="A245" s="173"/>
      <c r="B245" s="191"/>
      <c r="C245" s="90"/>
      <c r="D245" s="90"/>
      <c r="E245" s="90"/>
      <c r="F245" s="90"/>
      <c r="G245" s="90"/>
      <c r="H245" s="90"/>
      <c r="I245" s="90"/>
      <c r="J245" s="90"/>
    </row>
    <row r="246" spans="1:10" ht="15.75" x14ac:dyDescent="0.25">
      <c r="A246" s="173" t="s">
        <v>497</v>
      </c>
      <c r="B246" s="186" t="s">
        <v>498</v>
      </c>
      <c r="C246" s="90"/>
      <c r="D246" s="90"/>
      <c r="E246" s="90"/>
      <c r="F246" s="90"/>
      <c r="G246" s="90"/>
      <c r="H246" s="90"/>
      <c r="I246" s="90"/>
      <c r="J246" s="90"/>
    </row>
    <row r="247" spans="1:10" x14ac:dyDescent="0.25">
      <c r="A247" s="173"/>
      <c r="B247" s="180"/>
      <c r="C247" s="90"/>
      <c r="D247" s="90"/>
      <c r="E247" s="90"/>
      <c r="F247" s="90"/>
      <c r="G247" s="90"/>
      <c r="H247" s="90"/>
      <c r="I247" s="90"/>
      <c r="J247" s="90"/>
    </row>
    <row r="248" spans="1:10" x14ac:dyDescent="0.25">
      <c r="A248" s="173"/>
      <c r="B248" s="180" t="s">
        <v>499</v>
      </c>
      <c r="C248" s="90"/>
      <c r="D248" s="90"/>
      <c r="E248" s="90"/>
      <c r="F248" s="90"/>
      <c r="G248" s="90"/>
      <c r="H248" s="90"/>
      <c r="I248" s="90"/>
      <c r="J248" s="90"/>
    </row>
    <row r="249" spans="1:10" x14ac:dyDescent="0.25">
      <c r="A249" s="173"/>
      <c r="B249" s="180"/>
      <c r="C249" s="90"/>
      <c r="D249" s="90"/>
      <c r="E249" s="90"/>
      <c r="F249" s="90"/>
      <c r="G249" s="90"/>
      <c r="H249" s="90"/>
      <c r="I249" s="90"/>
      <c r="J249" s="90"/>
    </row>
    <row r="250" spans="1:10" s="190" customFormat="1" ht="29.45" customHeight="1" x14ac:dyDescent="0.25">
      <c r="A250" s="189"/>
      <c r="B250" s="509" t="s">
        <v>500</v>
      </c>
      <c r="C250" s="509"/>
      <c r="D250" s="509"/>
      <c r="E250" s="509"/>
      <c r="F250" s="509"/>
      <c r="G250" s="509"/>
      <c r="H250" s="509"/>
      <c r="I250" s="509"/>
      <c r="J250" s="509"/>
    </row>
    <row r="251" spans="1:10" x14ac:dyDescent="0.25">
      <c r="A251" s="173"/>
      <c r="B251" s="180"/>
      <c r="C251" s="90"/>
      <c r="D251" s="90"/>
      <c r="E251" s="90"/>
      <c r="F251" s="90"/>
      <c r="G251" s="90"/>
      <c r="H251" s="90"/>
      <c r="I251" s="90"/>
      <c r="J251" s="90"/>
    </row>
    <row r="252" spans="1:10" ht="42.6" customHeight="1" x14ac:dyDescent="0.25">
      <c r="A252" s="173"/>
      <c r="B252" s="509" t="s">
        <v>501</v>
      </c>
      <c r="C252" s="509"/>
      <c r="D252" s="509"/>
      <c r="E252" s="509"/>
      <c r="F252" s="509"/>
      <c r="G252" s="509"/>
      <c r="H252" s="509"/>
      <c r="I252" s="509"/>
      <c r="J252" s="509"/>
    </row>
    <row r="253" spans="1:10" x14ac:dyDescent="0.25">
      <c r="A253" s="173"/>
      <c r="B253" s="180"/>
      <c r="C253" s="90"/>
      <c r="D253" s="90"/>
      <c r="E253" s="90"/>
      <c r="F253" s="90"/>
      <c r="G253" s="90"/>
      <c r="H253" s="90"/>
      <c r="I253" s="90"/>
      <c r="J253" s="90"/>
    </row>
    <row r="254" spans="1:10" ht="54.6" customHeight="1" x14ac:dyDescent="0.25">
      <c r="A254" s="173"/>
      <c r="B254" s="510" t="s">
        <v>502</v>
      </c>
      <c r="C254" s="510"/>
      <c r="D254" s="510"/>
      <c r="E254" s="510"/>
      <c r="F254" s="510"/>
      <c r="G254" s="510"/>
      <c r="H254" s="510"/>
      <c r="I254" s="510"/>
      <c r="J254" s="510"/>
    </row>
    <row r="255" spans="1:10" x14ac:dyDescent="0.25">
      <c r="A255" s="173"/>
      <c r="B255" s="192"/>
      <c r="C255" s="90"/>
      <c r="D255" s="90"/>
      <c r="E255" s="90"/>
      <c r="F255" s="90"/>
      <c r="G255" s="90"/>
      <c r="H255" s="90"/>
      <c r="I255" s="90"/>
      <c r="J255" s="90"/>
    </row>
    <row r="256" spans="1:10" x14ac:dyDescent="0.25">
      <c r="A256" s="173"/>
      <c r="B256" s="180" t="s">
        <v>503</v>
      </c>
      <c r="C256" s="90"/>
      <c r="D256" s="90"/>
      <c r="E256" s="90"/>
      <c r="F256" s="90"/>
      <c r="G256" s="90"/>
      <c r="H256" s="90"/>
      <c r="I256" s="90"/>
      <c r="J256" s="90"/>
    </row>
    <row r="257" spans="1:10" x14ac:dyDescent="0.25">
      <c r="A257" s="173"/>
      <c r="B257" s="180"/>
      <c r="C257" s="90"/>
      <c r="D257" s="90"/>
      <c r="E257" s="90"/>
      <c r="F257" s="90"/>
      <c r="G257" s="90"/>
      <c r="H257" s="90"/>
      <c r="I257" s="90"/>
      <c r="J257" s="90"/>
    </row>
    <row r="258" spans="1:10" ht="54.6" customHeight="1" x14ac:dyDescent="0.25">
      <c r="A258" s="173"/>
      <c r="B258" s="509" t="s">
        <v>504</v>
      </c>
      <c r="C258" s="509"/>
      <c r="D258" s="509"/>
      <c r="E258" s="509"/>
      <c r="F258" s="509"/>
      <c r="G258" s="509"/>
      <c r="H258" s="509"/>
      <c r="I258" s="509"/>
      <c r="J258" s="509"/>
    </row>
    <row r="259" spans="1:10" x14ac:dyDescent="0.25">
      <c r="A259" s="171"/>
      <c r="B259" s="90"/>
      <c r="C259" s="90"/>
      <c r="D259" s="90"/>
      <c r="E259" s="90"/>
      <c r="F259" s="90"/>
      <c r="G259" s="90"/>
      <c r="H259" s="90"/>
      <c r="I259" s="90"/>
      <c r="J259" s="90"/>
    </row>
  </sheetData>
  <sheetProtection algorithmName="SHA-512" hashValue="ePXWOf04JaEzbx4taO+78KW7utT2GQr7vn5mqChS3vvLdCQg90HQ0dz5twWbUghrF90vW/m5eswdB31ikrqhRw==" saltValue="EBdN/SKzYqKxL7rWkcNBOQ==" spinCount="100000" sheet="1" objects="1" scenarios="1" formatCells="0" formatColumns="0" formatRows="0" insertColumns="0" insertRows="0" insertHyperlinks="0" deleteColumns="0" deleteRows="0" sort="0" autoFilter="0" pivotTables="0"/>
  <mergeCells count="41">
    <mergeCell ref="B55:J55"/>
    <mergeCell ref="A1:J1"/>
    <mergeCell ref="A2:J2"/>
    <mergeCell ref="A4:J4"/>
    <mergeCell ref="B5:J5"/>
    <mergeCell ref="B6:J6"/>
    <mergeCell ref="B10:J10"/>
    <mergeCell ref="B12:J12"/>
    <mergeCell ref="B17:J17"/>
    <mergeCell ref="B20:J20"/>
    <mergeCell ref="B27:J27"/>
    <mergeCell ref="B54:J54"/>
    <mergeCell ref="B140:J140"/>
    <mergeCell ref="B93:J93"/>
    <mergeCell ref="B98:J98"/>
    <mergeCell ref="B112:J112"/>
    <mergeCell ref="B114:J114"/>
    <mergeCell ref="B116:J116"/>
    <mergeCell ref="B120:J120"/>
    <mergeCell ref="B121:J121"/>
    <mergeCell ref="B123:J123"/>
    <mergeCell ref="B125:J125"/>
    <mergeCell ref="B130:J130"/>
    <mergeCell ref="B133:J133"/>
    <mergeCell ref="B242:J242"/>
    <mergeCell ref="B199:J199"/>
    <mergeCell ref="B204:J204"/>
    <mergeCell ref="B219:J219"/>
    <mergeCell ref="B222:J222"/>
    <mergeCell ref="B228:J228"/>
    <mergeCell ref="B230:J230"/>
    <mergeCell ref="B232:J232"/>
    <mergeCell ref="B234:J234"/>
    <mergeCell ref="B236:J236"/>
    <mergeCell ref="B238:J238"/>
    <mergeCell ref="B240:J240"/>
    <mergeCell ref="B244:J244"/>
    <mergeCell ref="B250:J250"/>
    <mergeCell ref="B252:J252"/>
    <mergeCell ref="B254:J254"/>
    <mergeCell ref="B258:J258"/>
  </mergeCells>
  <pageMargins left="0.7" right="0.7" top="0.75" bottom="0.75" header="0.3" footer="0.3"/>
  <pageSetup orientation="portrait" r:id="rId1"/>
  <headerFooter>
    <oddHeader>&amp;C&amp;"-,Bold"&amp;18ANNEXURE 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38"/>
  <sheetViews>
    <sheetView showGridLines="0" zoomScaleNormal="100" workbookViewId="0">
      <selection activeCell="A3" sqref="A3:H3"/>
    </sheetView>
  </sheetViews>
  <sheetFormatPr defaultRowHeight="15" x14ac:dyDescent="0.25"/>
  <cols>
    <col min="1" max="1" width="15.28515625" customWidth="1"/>
    <col min="2" max="2" width="10.7109375" style="51" customWidth="1"/>
    <col min="3" max="3" width="13" customWidth="1"/>
    <col min="4" max="4" width="12.85546875" customWidth="1"/>
    <col min="5" max="5" width="12.42578125" customWidth="1"/>
    <col min="6" max="6" width="13.140625" customWidth="1"/>
    <col min="7" max="7" width="6.85546875" customWidth="1"/>
    <col min="8" max="8" width="14.85546875" customWidth="1"/>
    <col min="9" max="9" width="7" customWidth="1"/>
  </cols>
  <sheetData>
    <row r="1" spans="1:8" ht="24.75" customHeight="1" x14ac:dyDescent="0.25">
      <c r="A1" s="269" t="s">
        <v>34</v>
      </c>
      <c r="B1" s="270"/>
      <c r="C1" s="270"/>
      <c r="D1" s="270"/>
      <c r="E1" s="270"/>
      <c r="F1" s="270"/>
      <c r="G1" s="270"/>
      <c r="H1" s="271"/>
    </row>
    <row r="2" spans="1:8" ht="17.25" customHeight="1" x14ac:dyDescent="0.25">
      <c r="A2" s="273" t="s">
        <v>543</v>
      </c>
      <c r="B2" s="274"/>
      <c r="C2" s="274"/>
      <c r="D2" s="274"/>
      <c r="E2" s="274"/>
      <c r="F2" s="274"/>
      <c r="G2" s="274"/>
      <c r="H2" s="281"/>
    </row>
    <row r="3" spans="1:8" ht="24" customHeight="1" x14ac:dyDescent="0.25">
      <c r="A3" s="272" t="s">
        <v>545</v>
      </c>
      <c r="B3" s="272"/>
      <c r="C3" s="272"/>
      <c r="D3" s="272"/>
      <c r="E3" s="272"/>
      <c r="F3" s="272"/>
      <c r="G3" s="272"/>
      <c r="H3" s="272"/>
    </row>
    <row r="4" spans="1:8" ht="20.25" customHeight="1" x14ac:dyDescent="0.25">
      <c r="A4" s="273" t="s">
        <v>35</v>
      </c>
      <c r="B4" s="274"/>
      <c r="C4" s="17"/>
      <c r="D4" s="17"/>
      <c r="E4" s="17"/>
      <c r="F4" s="17"/>
      <c r="G4" s="17"/>
      <c r="H4" s="18"/>
    </row>
    <row r="5" spans="1:8" ht="20.25" customHeight="1" x14ac:dyDescent="0.25">
      <c r="A5" s="240"/>
      <c r="B5" s="241"/>
      <c r="C5" s="17"/>
      <c r="D5" s="17"/>
      <c r="E5" s="17"/>
      <c r="F5" s="17"/>
      <c r="G5" s="17"/>
      <c r="H5" s="18"/>
    </row>
    <row r="6" spans="1:8" ht="21.75" customHeight="1" x14ac:dyDescent="0.25">
      <c r="A6" s="275" t="s">
        <v>36</v>
      </c>
      <c r="B6" s="276"/>
      <c r="C6" s="276"/>
      <c r="D6" s="276"/>
      <c r="E6" s="276"/>
      <c r="F6" s="276"/>
      <c r="G6" s="276"/>
      <c r="H6" s="277"/>
    </row>
    <row r="7" spans="1:8" ht="27.75" customHeight="1" x14ac:dyDescent="0.25">
      <c r="A7" s="278" t="s">
        <v>37</v>
      </c>
      <c r="B7" s="279"/>
      <c r="C7" s="279"/>
      <c r="D7" s="279"/>
      <c r="E7" s="279"/>
      <c r="F7" s="279"/>
      <c r="G7" s="279"/>
      <c r="H7" s="280"/>
    </row>
    <row r="8" spans="1:8" ht="36.75" customHeight="1" x14ac:dyDescent="0.25">
      <c r="A8" s="262" t="s">
        <v>38</v>
      </c>
      <c r="B8" s="263"/>
      <c r="C8" s="263"/>
      <c r="D8" s="263"/>
      <c r="E8" s="263"/>
      <c r="F8" s="263"/>
      <c r="G8" s="263"/>
      <c r="H8" s="263"/>
    </row>
    <row r="9" spans="1:8" ht="93" customHeight="1" x14ac:dyDescent="0.25">
      <c r="A9" s="264" t="s">
        <v>527</v>
      </c>
      <c r="B9" s="264"/>
      <c r="C9" s="264"/>
      <c r="D9" s="264"/>
      <c r="E9" s="264"/>
      <c r="F9" s="264"/>
      <c r="G9" s="264"/>
      <c r="H9" s="264"/>
    </row>
    <row r="10" spans="1:8" ht="37.5" customHeight="1" x14ac:dyDescent="0.25">
      <c r="A10" s="262" t="s">
        <v>39</v>
      </c>
      <c r="B10" s="265"/>
      <c r="C10" s="265"/>
      <c r="D10" s="265"/>
      <c r="E10" s="265"/>
      <c r="F10" s="265"/>
      <c r="G10" s="265"/>
      <c r="H10" s="265"/>
    </row>
    <row r="11" spans="1:8" ht="61.5" customHeight="1" x14ac:dyDescent="0.25">
      <c r="A11" s="266" t="s">
        <v>40</v>
      </c>
      <c r="B11" s="267"/>
      <c r="C11" s="267"/>
      <c r="D11" s="267"/>
      <c r="E11" s="267"/>
      <c r="F11" s="267"/>
      <c r="G11" s="267"/>
      <c r="H11" s="268"/>
    </row>
    <row r="12" spans="1:8" ht="78.75" x14ac:dyDescent="0.25">
      <c r="A12" s="19" t="s">
        <v>41</v>
      </c>
      <c r="B12" s="20" t="s">
        <v>42</v>
      </c>
      <c r="C12" s="21" t="s">
        <v>43</v>
      </c>
      <c r="D12" s="22" t="s">
        <v>44</v>
      </c>
      <c r="E12" s="21" t="s">
        <v>45</v>
      </c>
      <c r="F12" s="23" t="s">
        <v>46</v>
      </c>
      <c r="G12" s="23" t="s">
        <v>47</v>
      </c>
      <c r="H12" s="23" t="s">
        <v>48</v>
      </c>
    </row>
    <row r="13" spans="1:8" ht="15.75" thickBot="1" x14ac:dyDescent="0.3">
      <c r="A13" s="24"/>
      <c r="B13" s="25"/>
      <c r="C13" s="26" t="s">
        <v>49</v>
      </c>
      <c r="D13" s="26" t="s">
        <v>49</v>
      </c>
      <c r="E13" s="26" t="s">
        <v>49</v>
      </c>
      <c r="F13" s="27" t="s">
        <v>50</v>
      </c>
      <c r="G13" s="28"/>
      <c r="H13" s="27" t="s">
        <v>50</v>
      </c>
    </row>
    <row r="14" spans="1:8" x14ac:dyDescent="0.25">
      <c r="A14" s="29" t="s">
        <v>51</v>
      </c>
      <c r="B14" s="30"/>
      <c r="C14" s="31">
        <v>0</v>
      </c>
      <c r="D14" s="31">
        <v>0</v>
      </c>
      <c r="E14" s="31">
        <v>0</v>
      </c>
      <c r="F14" s="202">
        <f>SUM(C14+D14+E14)/3</f>
        <v>0</v>
      </c>
      <c r="G14" s="33">
        <v>5</v>
      </c>
      <c r="H14" s="200">
        <f>SUM(F14*5)</f>
        <v>0</v>
      </c>
    </row>
    <row r="15" spans="1:8" x14ac:dyDescent="0.25">
      <c r="A15" s="35" t="s">
        <v>52</v>
      </c>
      <c r="B15" s="30"/>
      <c r="C15" s="194"/>
      <c r="D15" s="36">
        <v>0</v>
      </c>
      <c r="E15" s="194"/>
      <c r="F15" s="202">
        <f>SUM(C15+D15+E15)/1</f>
        <v>0</v>
      </c>
      <c r="G15" s="33">
        <v>4</v>
      </c>
      <c r="H15" s="200">
        <f>SUM(F15*4)</f>
        <v>0</v>
      </c>
    </row>
    <row r="16" spans="1:8" x14ac:dyDescent="0.25">
      <c r="A16" s="35" t="s">
        <v>53</v>
      </c>
      <c r="B16" s="30"/>
      <c r="C16" s="194"/>
      <c r="D16" s="36">
        <v>0</v>
      </c>
      <c r="E16" s="194"/>
      <c r="F16" s="202">
        <f t="shared" ref="F16:F24" si="0">SUM(C16+D16+E16)/1</f>
        <v>0</v>
      </c>
      <c r="G16" s="33">
        <v>7</v>
      </c>
      <c r="H16" s="200">
        <f>SUM(F16*7)</f>
        <v>0</v>
      </c>
    </row>
    <row r="17" spans="1:8" x14ac:dyDescent="0.25">
      <c r="A17" s="35" t="s">
        <v>54</v>
      </c>
      <c r="B17" s="30"/>
      <c r="C17" s="194"/>
      <c r="D17" s="36">
        <v>0</v>
      </c>
      <c r="E17" s="194"/>
      <c r="F17" s="202">
        <f t="shared" si="0"/>
        <v>0</v>
      </c>
      <c r="G17" s="33">
        <v>5</v>
      </c>
      <c r="H17" s="200">
        <f>SUM(F17*5)</f>
        <v>0</v>
      </c>
    </row>
    <row r="18" spans="1:8" x14ac:dyDescent="0.25">
      <c r="A18" s="35" t="s">
        <v>55</v>
      </c>
      <c r="B18" s="30"/>
      <c r="C18" s="194"/>
      <c r="D18" s="36">
        <v>0</v>
      </c>
      <c r="E18" s="194"/>
      <c r="F18" s="202">
        <f t="shared" si="0"/>
        <v>0</v>
      </c>
      <c r="G18" s="33">
        <v>15</v>
      </c>
      <c r="H18" s="200">
        <f>SUM(F18*15)</f>
        <v>0</v>
      </c>
    </row>
    <row r="19" spans="1:8" x14ac:dyDescent="0.25">
      <c r="A19" s="35" t="s">
        <v>56</v>
      </c>
      <c r="B19" s="30"/>
      <c r="C19" s="194"/>
      <c r="D19" s="36">
        <v>0</v>
      </c>
      <c r="E19" s="194"/>
      <c r="F19" s="202">
        <f t="shared" si="0"/>
        <v>0</v>
      </c>
      <c r="G19" s="33">
        <v>5</v>
      </c>
      <c r="H19" s="200">
        <f>SUM(F19*6)</f>
        <v>0</v>
      </c>
    </row>
    <row r="20" spans="1:8" x14ac:dyDescent="0.25">
      <c r="A20" s="35" t="s">
        <v>57</v>
      </c>
      <c r="B20" s="30"/>
      <c r="C20" s="194"/>
      <c r="D20" s="36">
        <v>0</v>
      </c>
      <c r="E20" s="194"/>
      <c r="F20" s="202">
        <f t="shared" si="0"/>
        <v>0</v>
      </c>
      <c r="G20" s="33">
        <v>4</v>
      </c>
      <c r="H20" s="200">
        <f>SUM(F20*4)</f>
        <v>0</v>
      </c>
    </row>
    <row r="21" spans="1:8" x14ac:dyDescent="0.25">
      <c r="A21" s="35" t="s">
        <v>58</v>
      </c>
      <c r="B21" s="30"/>
      <c r="C21" s="194"/>
      <c r="D21" s="36">
        <v>0</v>
      </c>
      <c r="E21" s="194"/>
      <c r="F21" s="195">
        <f t="shared" si="0"/>
        <v>0</v>
      </c>
      <c r="G21" s="33">
        <v>6</v>
      </c>
      <c r="H21" s="200">
        <f>SUM(F21*5)</f>
        <v>0</v>
      </c>
    </row>
    <row r="22" spans="1:8" x14ac:dyDescent="0.25">
      <c r="A22" s="35" t="s">
        <v>59</v>
      </c>
      <c r="B22" s="30"/>
      <c r="C22" s="194"/>
      <c r="D22" s="36">
        <v>0</v>
      </c>
      <c r="E22" s="194"/>
      <c r="F22" s="202">
        <f t="shared" si="0"/>
        <v>0</v>
      </c>
      <c r="G22" s="33">
        <v>4</v>
      </c>
      <c r="H22" s="200">
        <f>SUM(F22*4)</f>
        <v>0</v>
      </c>
    </row>
    <row r="23" spans="1:8" x14ac:dyDescent="0.25">
      <c r="A23" s="35" t="s">
        <v>60</v>
      </c>
      <c r="B23" s="30"/>
      <c r="C23" s="194"/>
      <c r="D23" s="36">
        <v>0</v>
      </c>
      <c r="E23" s="194"/>
      <c r="F23" s="202">
        <f t="shared" si="0"/>
        <v>0</v>
      </c>
      <c r="G23" s="33">
        <v>4</v>
      </c>
      <c r="H23" s="200">
        <f>SUM(F23*4)</f>
        <v>0</v>
      </c>
    </row>
    <row r="24" spans="1:8" x14ac:dyDescent="0.25">
      <c r="A24" s="35" t="s">
        <v>61</v>
      </c>
      <c r="B24" s="30"/>
      <c r="C24" s="194"/>
      <c r="D24" s="36">
        <v>0</v>
      </c>
      <c r="E24" s="194"/>
      <c r="F24" s="202">
        <f t="shared" si="0"/>
        <v>0</v>
      </c>
      <c r="G24" s="33">
        <v>3</v>
      </c>
      <c r="H24" s="200">
        <f>SUM(F24*3)</f>
        <v>0</v>
      </c>
    </row>
    <row r="25" spans="1:8" x14ac:dyDescent="0.25">
      <c r="A25" s="29" t="s">
        <v>62</v>
      </c>
      <c r="B25" s="30"/>
      <c r="C25" s="31">
        <v>0</v>
      </c>
      <c r="D25" s="31">
        <v>0</v>
      </c>
      <c r="E25" s="31">
        <v>0</v>
      </c>
      <c r="F25" s="202">
        <f>SUM(C25+D25+E25)/3</f>
        <v>0</v>
      </c>
      <c r="G25" s="33">
        <v>5</v>
      </c>
      <c r="H25" s="200">
        <f>SUM(F25*5)</f>
        <v>0</v>
      </c>
    </row>
    <row r="26" spans="1:8" x14ac:dyDescent="0.25">
      <c r="A26" s="35" t="s">
        <v>63</v>
      </c>
      <c r="B26" s="30"/>
      <c r="C26" s="195"/>
      <c r="D26" s="36">
        <v>0</v>
      </c>
      <c r="E26" s="195"/>
      <c r="F26" s="202">
        <f>SUM(C26+D26+E26)/1</f>
        <v>0</v>
      </c>
      <c r="G26" s="33">
        <v>5</v>
      </c>
      <c r="H26" s="200">
        <f>SUM(F26*5)</f>
        <v>0</v>
      </c>
    </row>
    <row r="27" spans="1:8" x14ac:dyDescent="0.25">
      <c r="A27" s="37" t="s">
        <v>64</v>
      </c>
      <c r="B27" s="30"/>
      <c r="C27" s="36">
        <v>0</v>
      </c>
      <c r="D27" s="36">
        <v>0</v>
      </c>
      <c r="E27" s="36">
        <v>0</v>
      </c>
      <c r="F27" s="202">
        <f>SUM(C27+D27+E27)/3</f>
        <v>0</v>
      </c>
      <c r="G27" s="33">
        <v>5</v>
      </c>
      <c r="H27" s="200">
        <f>SUM(F27*5)</f>
        <v>0</v>
      </c>
    </row>
    <row r="28" spans="1:8" x14ac:dyDescent="0.25">
      <c r="A28" s="35" t="s">
        <v>65</v>
      </c>
      <c r="B28" s="30"/>
      <c r="C28" s="195"/>
      <c r="D28" s="36">
        <v>0</v>
      </c>
      <c r="E28" s="195"/>
      <c r="F28" s="202">
        <f>SUM(C28+D28+E28)/1</f>
        <v>0</v>
      </c>
      <c r="G28" s="33">
        <v>3</v>
      </c>
      <c r="H28" s="200">
        <f>SUM(F28*3)</f>
        <v>0</v>
      </c>
    </row>
    <row r="29" spans="1:8" x14ac:dyDescent="0.25">
      <c r="A29" s="35" t="s">
        <v>66</v>
      </c>
      <c r="B29" s="30"/>
      <c r="C29" s="195"/>
      <c r="D29" s="36">
        <v>0</v>
      </c>
      <c r="E29" s="195"/>
      <c r="F29" s="202">
        <f>SUM(C29+D29+E29)/1</f>
        <v>0</v>
      </c>
      <c r="G29" s="33">
        <v>11</v>
      </c>
      <c r="H29" s="200">
        <f>SUM(F29*11)</f>
        <v>0</v>
      </c>
    </row>
    <row r="30" spans="1:8" x14ac:dyDescent="0.25">
      <c r="A30" s="29" t="s">
        <v>67</v>
      </c>
      <c r="B30" s="30"/>
      <c r="C30" s="31">
        <v>0</v>
      </c>
      <c r="D30" s="31">
        <v>0</v>
      </c>
      <c r="E30" s="31">
        <v>0</v>
      </c>
      <c r="F30" s="202">
        <f>SUM(C30+D30+E30)/3</f>
        <v>0</v>
      </c>
      <c r="G30" s="33">
        <v>9</v>
      </c>
      <c r="H30" s="200">
        <f>SUM(F30*9)</f>
        <v>0</v>
      </c>
    </row>
    <row r="31" spans="1:8" x14ac:dyDescent="0.25">
      <c r="A31" s="29" t="s">
        <v>68</v>
      </c>
      <c r="B31" s="30"/>
      <c r="C31" s="31">
        <v>0</v>
      </c>
      <c r="D31" s="31">
        <v>0</v>
      </c>
      <c r="E31" s="31">
        <v>0</v>
      </c>
      <c r="F31" s="202">
        <f>SUM(C31+D31+E31)/3</f>
        <v>0</v>
      </c>
      <c r="G31" s="33">
        <v>5</v>
      </c>
      <c r="H31" s="200">
        <f>SUM(F31*5)</f>
        <v>0</v>
      </c>
    </row>
    <row r="32" spans="1:8" x14ac:dyDescent="0.25">
      <c r="A32" s="35" t="s">
        <v>69</v>
      </c>
      <c r="B32" s="30"/>
      <c r="C32" s="194"/>
      <c r="D32" s="36">
        <v>0</v>
      </c>
      <c r="E32" s="194"/>
      <c r="F32" s="202">
        <f>SUM(C32+D32+E32)/1</f>
        <v>0</v>
      </c>
      <c r="G32" s="33">
        <v>3</v>
      </c>
      <c r="H32" s="200">
        <f>SUM(F32*3)</f>
        <v>0</v>
      </c>
    </row>
    <row r="33" spans="1:8" x14ac:dyDescent="0.25">
      <c r="A33" s="35" t="s">
        <v>70</v>
      </c>
      <c r="B33" s="30"/>
      <c r="C33" s="194"/>
      <c r="D33" s="36">
        <v>0</v>
      </c>
      <c r="E33" s="194"/>
      <c r="F33" s="202">
        <f t="shared" ref="F33:F40" si="1">SUM(C33+D33+E33)/1</f>
        <v>0</v>
      </c>
      <c r="G33" s="33">
        <v>7</v>
      </c>
      <c r="H33" s="200">
        <f>SUM(F33*9)</f>
        <v>0</v>
      </c>
    </row>
    <row r="34" spans="1:8" x14ac:dyDescent="0.25">
      <c r="A34" s="35" t="s">
        <v>71</v>
      </c>
      <c r="B34" s="30"/>
      <c r="C34" s="194"/>
      <c r="D34" s="36">
        <v>0</v>
      </c>
      <c r="E34" s="194"/>
      <c r="F34" s="202">
        <f t="shared" si="1"/>
        <v>0</v>
      </c>
      <c r="G34" s="33">
        <v>4</v>
      </c>
      <c r="H34" s="200">
        <f>SUM(F34*4)</f>
        <v>0</v>
      </c>
    </row>
    <row r="35" spans="1:8" x14ac:dyDescent="0.25">
      <c r="A35" s="35" t="s">
        <v>72</v>
      </c>
      <c r="B35" s="30"/>
      <c r="C35" s="194"/>
      <c r="D35" s="36">
        <v>0</v>
      </c>
      <c r="E35" s="194"/>
      <c r="F35" s="202">
        <f t="shared" si="1"/>
        <v>0</v>
      </c>
      <c r="G35" s="33">
        <v>11</v>
      </c>
      <c r="H35" s="200">
        <f>SUM(F35*11)</f>
        <v>0</v>
      </c>
    </row>
    <row r="36" spans="1:8" x14ac:dyDescent="0.25">
      <c r="A36" s="35" t="s">
        <v>73</v>
      </c>
      <c r="B36" s="30"/>
      <c r="C36" s="194"/>
      <c r="D36" s="36">
        <v>0</v>
      </c>
      <c r="E36" s="194"/>
      <c r="F36" s="202">
        <f t="shared" si="1"/>
        <v>0</v>
      </c>
      <c r="G36" s="33">
        <v>4</v>
      </c>
      <c r="H36" s="200">
        <f>SUM(F36*4)</f>
        <v>0</v>
      </c>
    </row>
    <row r="37" spans="1:8" x14ac:dyDescent="0.25">
      <c r="A37" s="35" t="s">
        <v>74</v>
      </c>
      <c r="B37" s="30"/>
      <c r="C37" s="194"/>
      <c r="D37" s="36">
        <v>0</v>
      </c>
      <c r="E37" s="194"/>
      <c r="F37" s="202">
        <f t="shared" si="1"/>
        <v>0</v>
      </c>
      <c r="G37" s="33">
        <v>5</v>
      </c>
      <c r="H37" s="200">
        <f>SUM(F37*4)</f>
        <v>0</v>
      </c>
    </row>
    <row r="38" spans="1:8" x14ac:dyDescent="0.25">
      <c r="A38" s="35" t="s">
        <v>75</v>
      </c>
      <c r="B38" s="30"/>
      <c r="C38" s="194"/>
      <c r="D38" s="36">
        <v>0</v>
      </c>
      <c r="E38" s="194"/>
      <c r="F38" s="202">
        <f t="shared" si="1"/>
        <v>0</v>
      </c>
      <c r="G38" s="33">
        <v>5</v>
      </c>
      <c r="H38" s="200">
        <f>SUM(F38*5)</f>
        <v>0</v>
      </c>
    </row>
    <row r="39" spans="1:8" x14ac:dyDescent="0.25">
      <c r="A39" s="35" t="s">
        <v>76</v>
      </c>
      <c r="B39" s="30"/>
      <c r="C39" s="194"/>
      <c r="D39" s="36">
        <v>0</v>
      </c>
      <c r="E39" s="194"/>
      <c r="F39" s="202">
        <f t="shared" si="1"/>
        <v>0</v>
      </c>
      <c r="G39" s="33">
        <v>5</v>
      </c>
      <c r="H39" s="200">
        <f>SUM(F39*5)</f>
        <v>0</v>
      </c>
    </row>
    <row r="40" spans="1:8" x14ac:dyDescent="0.25">
      <c r="A40" s="35" t="s">
        <v>77</v>
      </c>
      <c r="B40" s="30"/>
      <c r="C40" s="194"/>
      <c r="D40" s="36">
        <v>0</v>
      </c>
      <c r="E40" s="194"/>
      <c r="F40" s="202">
        <f t="shared" si="1"/>
        <v>0</v>
      </c>
      <c r="G40" s="33">
        <v>5</v>
      </c>
      <c r="H40" s="200">
        <f>SUM(F40*6)</f>
        <v>0</v>
      </c>
    </row>
    <row r="41" spans="1:8" x14ac:dyDescent="0.25">
      <c r="A41" s="37" t="s">
        <v>78</v>
      </c>
      <c r="B41" s="30"/>
      <c r="C41" s="36">
        <v>0</v>
      </c>
      <c r="D41" s="36">
        <v>0</v>
      </c>
      <c r="E41" s="36">
        <v>0</v>
      </c>
      <c r="F41" s="202">
        <f>SUM(C41+D41+E41)/3</f>
        <v>0</v>
      </c>
      <c r="G41" s="33">
        <v>5</v>
      </c>
      <c r="H41" s="200">
        <f>SUM(F41*5)</f>
        <v>0</v>
      </c>
    </row>
    <row r="42" spans="1:8" x14ac:dyDescent="0.25">
      <c r="A42" s="35" t="s">
        <v>79</v>
      </c>
      <c r="B42" s="30"/>
      <c r="C42" s="194"/>
      <c r="D42" s="36">
        <v>0</v>
      </c>
      <c r="E42" s="194"/>
      <c r="F42" s="202">
        <f>SUM(C42+D42+E42)/1</f>
        <v>0</v>
      </c>
      <c r="G42" s="33">
        <v>4</v>
      </c>
      <c r="H42" s="200">
        <f>SUM(F42*5)</f>
        <v>0</v>
      </c>
    </row>
    <row r="43" spans="1:8" x14ac:dyDescent="0.25">
      <c r="A43" s="35" t="s">
        <v>80</v>
      </c>
      <c r="B43" s="30"/>
      <c r="C43" s="194"/>
      <c r="D43" s="36">
        <v>0</v>
      </c>
      <c r="E43" s="194"/>
      <c r="F43" s="202">
        <f>SUM(C43+D43+E43)/1</f>
        <v>0</v>
      </c>
      <c r="G43" s="33">
        <v>5</v>
      </c>
      <c r="H43" s="200">
        <f>SUM(F43*5)</f>
        <v>0</v>
      </c>
    </row>
    <row r="44" spans="1:8" x14ac:dyDescent="0.25">
      <c r="A44" s="38" t="s">
        <v>81</v>
      </c>
      <c r="B44" s="30"/>
      <c r="C44" s="36">
        <v>0</v>
      </c>
      <c r="D44" s="36">
        <v>0</v>
      </c>
      <c r="E44" s="31">
        <v>0</v>
      </c>
      <c r="F44" s="202">
        <f>SUM(C44+D44+E44)/3</f>
        <v>0</v>
      </c>
      <c r="G44" s="33">
        <v>4</v>
      </c>
      <c r="H44" s="200">
        <f>SUM(F44*5)</f>
        <v>0</v>
      </c>
    </row>
    <row r="45" spans="1:8" x14ac:dyDescent="0.25">
      <c r="A45" s="35" t="s">
        <v>82</v>
      </c>
      <c r="B45" s="30"/>
      <c r="C45" s="195"/>
      <c r="D45" s="36">
        <v>0</v>
      </c>
      <c r="E45" s="195"/>
      <c r="F45" s="202">
        <f>SUM(C45+D45+E45)/1</f>
        <v>0</v>
      </c>
      <c r="G45" s="33">
        <v>5</v>
      </c>
      <c r="H45" s="200">
        <f>SUM(F45*5)</f>
        <v>0</v>
      </c>
    </row>
    <row r="46" spans="1:8" x14ac:dyDescent="0.25">
      <c r="A46" s="29" t="s">
        <v>83</v>
      </c>
      <c r="B46" s="30"/>
      <c r="C46" s="39">
        <v>0</v>
      </c>
      <c r="D46" s="36">
        <v>0</v>
      </c>
      <c r="E46" s="39">
        <v>0</v>
      </c>
      <c r="F46" s="202">
        <f>SUM(C46+D46+E46)/3</f>
        <v>0</v>
      </c>
      <c r="G46" s="33">
        <v>4</v>
      </c>
      <c r="H46" s="200">
        <f>SUM(F46*4)</f>
        <v>0</v>
      </c>
    </row>
    <row r="47" spans="1:8" x14ac:dyDescent="0.25">
      <c r="A47" s="29" t="s">
        <v>84</v>
      </c>
      <c r="B47" s="30"/>
      <c r="C47" s="31">
        <v>0</v>
      </c>
      <c r="D47" s="31">
        <v>0</v>
      </c>
      <c r="E47" s="31">
        <v>0</v>
      </c>
      <c r="F47" s="202">
        <f>SUM(C47+D47+E47)/3</f>
        <v>0</v>
      </c>
      <c r="G47" s="33">
        <v>5</v>
      </c>
      <c r="H47" s="200">
        <f>SUM(F47*4)</f>
        <v>0</v>
      </c>
    </row>
    <row r="48" spans="1:8" x14ac:dyDescent="0.25">
      <c r="A48" s="29" t="s">
        <v>85</v>
      </c>
      <c r="B48" s="30"/>
      <c r="C48" s="31">
        <v>0</v>
      </c>
      <c r="D48" s="31">
        <v>0</v>
      </c>
      <c r="E48" s="31">
        <v>0</v>
      </c>
      <c r="F48" s="202">
        <f>SUM(C48+D48+E48)/3</f>
        <v>0</v>
      </c>
      <c r="G48" s="33">
        <v>5</v>
      </c>
      <c r="H48" s="200">
        <f>SUM(F48*5)</f>
        <v>0</v>
      </c>
    </row>
    <row r="49" spans="1:8" x14ac:dyDescent="0.25">
      <c r="A49" s="35" t="s">
        <v>86</v>
      </c>
      <c r="B49" s="30"/>
      <c r="C49" s="194"/>
      <c r="D49" s="36">
        <v>0</v>
      </c>
      <c r="E49" s="194"/>
      <c r="F49" s="202">
        <f>SUM(C49+D49+E49)/1</f>
        <v>0</v>
      </c>
      <c r="G49" s="33">
        <v>3</v>
      </c>
      <c r="H49" s="200">
        <f>SUM(F49*3)</f>
        <v>0</v>
      </c>
    </row>
    <row r="50" spans="1:8" x14ac:dyDescent="0.25">
      <c r="A50" s="29" t="s">
        <v>87</v>
      </c>
      <c r="B50" s="30"/>
      <c r="C50" s="31">
        <v>0</v>
      </c>
      <c r="D50" s="36">
        <v>0</v>
      </c>
      <c r="E50" s="31">
        <v>0</v>
      </c>
      <c r="F50" s="202">
        <f t="shared" ref="F50:F55" si="2">SUM(C50+D50+E50)/3</f>
        <v>0</v>
      </c>
      <c r="G50" s="33">
        <v>6</v>
      </c>
      <c r="H50" s="200">
        <f>SUM(F50*6)</f>
        <v>0</v>
      </c>
    </row>
    <row r="51" spans="1:8" x14ac:dyDescent="0.25">
      <c r="A51" s="29" t="s">
        <v>88</v>
      </c>
      <c r="B51" s="30"/>
      <c r="C51" s="31">
        <v>0</v>
      </c>
      <c r="D51" s="31">
        <v>0</v>
      </c>
      <c r="E51" s="31">
        <v>0</v>
      </c>
      <c r="F51" s="202">
        <f t="shared" si="2"/>
        <v>0</v>
      </c>
      <c r="G51" s="33">
        <v>4</v>
      </c>
      <c r="H51" s="200">
        <f>SUM(F51*4)</f>
        <v>0</v>
      </c>
    </row>
    <row r="52" spans="1:8" x14ac:dyDescent="0.25">
      <c r="A52" s="29" t="s">
        <v>89</v>
      </c>
      <c r="B52" s="30"/>
      <c r="C52" s="31">
        <v>0</v>
      </c>
      <c r="D52" s="31">
        <v>0</v>
      </c>
      <c r="E52" s="31">
        <v>0</v>
      </c>
      <c r="F52" s="202">
        <f t="shared" si="2"/>
        <v>0</v>
      </c>
      <c r="G52" s="33">
        <v>5</v>
      </c>
      <c r="H52" s="200">
        <f>SUM(F52*5)</f>
        <v>0</v>
      </c>
    </row>
    <row r="53" spans="1:8" x14ac:dyDescent="0.25">
      <c r="A53" s="37" t="s">
        <v>90</v>
      </c>
      <c r="B53" s="30"/>
      <c r="C53" s="36">
        <v>0</v>
      </c>
      <c r="D53" s="36">
        <v>0</v>
      </c>
      <c r="E53" s="36">
        <v>0</v>
      </c>
      <c r="F53" s="202">
        <f t="shared" si="2"/>
        <v>0</v>
      </c>
      <c r="G53" s="33">
        <v>4</v>
      </c>
      <c r="H53" s="200">
        <f>SUM(F53*4)</f>
        <v>0</v>
      </c>
    </row>
    <row r="54" spans="1:8" x14ac:dyDescent="0.25">
      <c r="A54" s="37" t="s">
        <v>91</v>
      </c>
      <c r="B54" s="30" t="s">
        <v>92</v>
      </c>
      <c r="C54" s="36">
        <v>0</v>
      </c>
      <c r="D54" s="36">
        <v>0</v>
      </c>
      <c r="E54" s="36">
        <v>0</v>
      </c>
      <c r="F54" s="202">
        <f t="shared" si="2"/>
        <v>0</v>
      </c>
      <c r="G54" s="33">
        <v>7</v>
      </c>
      <c r="H54" s="200">
        <f>SUM(F54*7)</f>
        <v>0</v>
      </c>
    </row>
    <row r="55" spans="1:8" x14ac:dyDescent="0.25">
      <c r="A55" s="29" t="s">
        <v>93</v>
      </c>
      <c r="B55" s="30"/>
      <c r="C55" s="31">
        <v>0</v>
      </c>
      <c r="D55" s="31">
        <v>0</v>
      </c>
      <c r="E55" s="31">
        <v>0</v>
      </c>
      <c r="F55" s="202">
        <f t="shared" si="2"/>
        <v>0</v>
      </c>
      <c r="G55" s="33">
        <v>14</v>
      </c>
      <c r="H55" s="200">
        <f>SUM(F55*14)</f>
        <v>0</v>
      </c>
    </row>
    <row r="56" spans="1:8" x14ac:dyDescent="0.25">
      <c r="A56" s="35" t="s">
        <v>94</v>
      </c>
      <c r="B56" s="30"/>
      <c r="C56" s="194"/>
      <c r="D56" s="36">
        <v>0</v>
      </c>
      <c r="E56" s="194"/>
      <c r="F56" s="202">
        <f>SUM(C56+D56+E56)/1</f>
        <v>0</v>
      </c>
      <c r="G56" s="33">
        <v>5</v>
      </c>
      <c r="H56" s="200">
        <f>SUM(F56*5)</f>
        <v>0</v>
      </c>
    </row>
    <row r="57" spans="1:8" x14ac:dyDescent="0.25">
      <c r="A57" s="37" t="s">
        <v>95</v>
      </c>
      <c r="B57" s="30" t="s">
        <v>92</v>
      </c>
      <c r="C57" s="36">
        <v>0</v>
      </c>
      <c r="D57" s="36">
        <v>0</v>
      </c>
      <c r="E57" s="36">
        <v>0</v>
      </c>
      <c r="F57" s="202">
        <f>SUM(C57+D57+E57)/3</f>
        <v>0</v>
      </c>
      <c r="G57" s="33">
        <v>6</v>
      </c>
      <c r="H57" s="200">
        <f>SUM(F57*6)</f>
        <v>0</v>
      </c>
    </row>
    <row r="58" spans="1:8" x14ac:dyDescent="0.25">
      <c r="A58" s="35" t="s">
        <v>96</v>
      </c>
      <c r="B58" s="30"/>
      <c r="C58" s="194"/>
      <c r="D58" s="36">
        <v>0</v>
      </c>
      <c r="E58" s="194"/>
      <c r="F58" s="202">
        <f>SUM(C58+D58+E58)/3</f>
        <v>0</v>
      </c>
      <c r="G58" s="33">
        <v>6</v>
      </c>
      <c r="H58" s="200">
        <f>SUM(F58*6)</f>
        <v>0</v>
      </c>
    </row>
    <row r="59" spans="1:8" x14ac:dyDescent="0.25">
      <c r="A59" s="29" t="s">
        <v>97</v>
      </c>
      <c r="B59" s="30"/>
      <c r="C59" s="31">
        <v>0</v>
      </c>
      <c r="D59" s="36">
        <v>0</v>
      </c>
      <c r="E59" s="31">
        <v>0</v>
      </c>
      <c r="F59" s="202">
        <f>SUM(C59+D59+E59)/3</f>
        <v>0</v>
      </c>
      <c r="G59" s="33">
        <v>4</v>
      </c>
      <c r="H59" s="200">
        <f>SUM(F59*4)</f>
        <v>0</v>
      </c>
    </row>
    <row r="60" spans="1:8" x14ac:dyDescent="0.25">
      <c r="A60" s="35" t="s">
        <v>98</v>
      </c>
      <c r="B60" s="30"/>
      <c r="C60" s="195"/>
      <c r="D60" s="36">
        <v>0</v>
      </c>
      <c r="E60" s="194"/>
      <c r="F60" s="202">
        <f>SUM(C60+D60+E60)/1</f>
        <v>0</v>
      </c>
      <c r="G60" s="33">
        <v>2</v>
      </c>
      <c r="H60" s="200">
        <f>SUM(F60*2)</f>
        <v>0</v>
      </c>
    </row>
    <row r="61" spans="1:8" x14ac:dyDescent="0.25">
      <c r="A61" s="37" t="s">
        <v>99</v>
      </c>
      <c r="B61" s="30"/>
      <c r="C61" s="36">
        <v>0</v>
      </c>
      <c r="D61" s="36">
        <v>0</v>
      </c>
      <c r="E61" s="36">
        <v>0</v>
      </c>
      <c r="F61" s="202">
        <f>SUM(C61+D61+E61)/3</f>
        <v>0</v>
      </c>
      <c r="G61" s="33">
        <v>4</v>
      </c>
      <c r="H61" s="200">
        <f>SUM(F61*4)</f>
        <v>0</v>
      </c>
    </row>
    <row r="62" spans="1:8" x14ac:dyDescent="0.25">
      <c r="A62" s="37" t="s">
        <v>100</v>
      </c>
      <c r="B62" s="30"/>
      <c r="C62" s="36">
        <v>0</v>
      </c>
      <c r="D62" s="36">
        <v>0</v>
      </c>
      <c r="E62" s="36">
        <v>0</v>
      </c>
      <c r="F62" s="202">
        <f>SUM(C62+D62+E62)/3</f>
        <v>0</v>
      </c>
      <c r="G62" s="33">
        <v>4</v>
      </c>
      <c r="H62" s="200">
        <f>SUM(F62*4)</f>
        <v>0</v>
      </c>
    </row>
    <row r="63" spans="1:8" x14ac:dyDescent="0.25">
      <c r="A63" s="37" t="s">
        <v>101</v>
      </c>
      <c r="B63" s="30"/>
      <c r="C63" s="36">
        <v>0</v>
      </c>
      <c r="D63" s="36">
        <v>0</v>
      </c>
      <c r="E63" s="36">
        <v>0</v>
      </c>
      <c r="F63" s="202">
        <f>SUM(C63+D63+E63)/3</f>
        <v>0</v>
      </c>
      <c r="G63" s="33">
        <v>6</v>
      </c>
      <c r="H63" s="200">
        <f>SUM(F63*6)</f>
        <v>0</v>
      </c>
    </row>
    <row r="64" spans="1:8" x14ac:dyDescent="0.25">
      <c r="A64" s="35" t="s">
        <v>102</v>
      </c>
      <c r="B64" s="30"/>
      <c r="C64" s="194"/>
      <c r="D64" s="36">
        <v>0</v>
      </c>
      <c r="E64" s="194"/>
      <c r="F64" s="202">
        <f>SUM(C64+D64+E64)/1</f>
        <v>0</v>
      </c>
      <c r="G64" s="33">
        <v>3</v>
      </c>
      <c r="H64" s="200">
        <f>SUM(F64*3)</f>
        <v>0</v>
      </c>
    </row>
    <row r="65" spans="1:8" x14ac:dyDescent="0.25">
      <c r="A65" s="35" t="s">
        <v>103</v>
      </c>
      <c r="B65" s="30"/>
      <c r="C65" s="194"/>
      <c r="D65" s="36">
        <v>0</v>
      </c>
      <c r="E65" s="194"/>
      <c r="F65" s="202">
        <f>SUM(C65+D65+E65)/1</f>
        <v>0</v>
      </c>
      <c r="G65" s="33">
        <v>5</v>
      </c>
      <c r="H65" s="200">
        <f>SUM(F65*5)</f>
        <v>0</v>
      </c>
    </row>
    <row r="66" spans="1:8" x14ac:dyDescent="0.25">
      <c r="A66" s="37" t="s">
        <v>104</v>
      </c>
      <c r="B66" s="30"/>
      <c r="C66" s="36">
        <v>0</v>
      </c>
      <c r="D66" s="36">
        <v>0</v>
      </c>
      <c r="E66" s="36">
        <v>0</v>
      </c>
      <c r="F66" s="202">
        <f>SUM(C66+D66+E66)/3</f>
        <v>0</v>
      </c>
      <c r="G66" s="33">
        <v>5</v>
      </c>
      <c r="H66" s="200">
        <f>SUM(F66*5)</f>
        <v>0</v>
      </c>
    </row>
    <row r="67" spans="1:8" x14ac:dyDescent="0.25">
      <c r="A67" s="35" t="s">
        <v>105</v>
      </c>
      <c r="B67" s="30"/>
      <c r="C67" s="194"/>
      <c r="D67" s="36">
        <v>0</v>
      </c>
      <c r="E67" s="194"/>
      <c r="F67" s="202">
        <f>SUM(C67+D67+E67)/1</f>
        <v>0</v>
      </c>
      <c r="G67" s="33">
        <v>5</v>
      </c>
      <c r="H67" s="200">
        <f>SUM(F67*5)</f>
        <v>0</v>
      </c>
    </row>
    <row r="68" spans="1:8" x14ac:dyDescent="0.25">
      <c r="A68" s="35" t="s">
        <v>106</v>
      </c>
      <c r="B68" s="30"/>
      <c r="C68" s="194"/>
      <c r="D68" s="36">
        <v>0</v>
      </c>
      <c r="E68" s="194"/>
      <c r="F68" s="202">
        <f>SUM(C68+D68+E68)/1</f>
        <v>0</v>
      </c>
      <c r="G68" s="33">
        <v>3</v>
      </c>
      <c r="H68" s="200">
        <f>SUM(F68*3)</f>
        <v>0</v>
      </c>
    </row>
    <row r="69" spans="1:8" x14ac:dyDescent="0.25">
      <c r="A69" s="35" t="s">
        <v>107</v>
      </c>
      <c r="B69" s="30"/>
      <c r="C69" s="194"/>
      <c r="D69" s="36">
        <v>0</v>
      </c>
      <c r="E69" s="194"/>
      <c r="F69" s="202">
        <f>SUM(C69+D69+E69)/1</f>
        <v>0</v>
      </c>
      <c r="G69" s="33">
        <v>5</v>
      </c>
      <c r="H69" s="200">
        <f>SUM(F69*5)</f>
        <v>0</v>
      </c>
    </row>
    <row r="70" spans="1:8" x14ac:dyDescent="0.25">
      <c r="A70" s="37" t="s">
        <v>108</v>
      </c>
      <c r="B70" s="30"/>
      <c r="C70" s="36">
        <v>0</v>
      </c>
      <c r="D70" s="36">
        <v>0</v>
      </c>
      <c r="E70" s="36">
        <v>0</v>
      </c>
      <c r="F70" s="202">
        <f>SUM(C70+D70+E70)/3</f>
        <v>0</v>
      </c>
      <c r="G70" s="33">
        <v>4</v>
      </c>
      <c r="H70" s="200">
        <f>SUM(F70*4)</f>
        <v>0</v>
      </c>
    </row>
    <row r="71" spans="1:8" x14ac:dyDescent="0.25">
      <c r="A71" s="35" t="s">
        <v>109</v>
      </c>
      <c r="B71" s="30"/>
      <c r="C71" s="194"/>
      <c r="D71" s="36">
        <v>0</v>
      </c>
      <c r="E71" s="195"/>
      <c r="F71" s="202">
        <f>SUM(C71+D71+E71)/1</f>
        <v>0</v>
      </c>
      <c r="G71" s="33">
        <v>9</v>
      </c>
      <c r="H71" s="200">
        <f>SUM(F71*7)</f>
        <v>0</v>
      </c>
    </row>
    <row r="72" spans="1:8" x14ac:dyDescent="0.25">
      <c r="A72" s="37" t="s">
        <v>110</v>
      </c>
      <c r="B72" s="40"/>
      <c r="C72" s="36">
        <v>0</v>
      </c>
      <c r="D72" s="36">
        <v>0</v>
      </c>
      <c r="E72" s="36">
        <v>0</v>
      </c>
      <c r="F72" s="202">
        <f>SUM(C72+D72+E72)/3</f>
        <v>0</v>
      </c>
      <c r="G72" s="33">
        <v>6</v>
      </c>
      <c r="H72" s="200">
        <f>SUM(F72*7)</f>
        <v>0</v>
      </c>
    </row>
    <row r="73" spans="1:8" x14ac:dyDescent="0.25">
      <c r="A73" s="35" t="s">
        <v>111</v>
      </c>
      <c r="B73" s="30"/>
      <c r="C73" s="194"/>
      <c r="D73" s="36">
        <v>0</v>
      </c>
      <c r="E73" s="194"/>
      <c r="F73" s="202">
        <f>SUM(C73+D73+E73)/1</f>
        <v>0</v>
      </c>
      <c r="G73" s="33">
        <v>4</v>
      </c>
      <c r="H73" s="200">
        <f>SUM(F73*4)</f>
        <v>0</v>
      </c>
    </row>
    <row r="74" spans="1:8" x14ac:dyDescent="0.25">
      <c r="A74" s="35" t="s">
        <v>112</v>
      </c>
      <c r="B74" s="30"/>
      <c r="C74" s="194"/>
      <c r="D74" s="36">
        <v>0</v>
      </c>
      <c r="E74" s="194"/>
      <c r="F74" s="202">
        <f>SUM(C74+D74+E74)/1</f>
        <v>0</v>
      </c>
      <c r="G74" s="33">
        <v>5</v>
      </c>
      <c r="H74" s="200">
        <f>SUM(F74*5)</f>
        <v>0</v>
      </c>
    </row>
    <row r="75" spans="1:8" x14ac:dyDescent="0.25">
      <c r="A75" s="35" t="s">
        <v>113</v>
      </c>
      <c r="B75" s="30"/>
      <c r="C75" s="194"/>
      <c r="D75" s="36">
        <v>0</v>
      </c>
      <c r="E75" s="194"/>
      <c r="F75" s="202">
        <f>SUM(C75+D75+E75)/1</f>
        <v>0</v>
      </c>
      <c r="G75" s="33">
        <v>4</v>
      </c>
      <c r="H75" s="200">
        <f>SUM(F75*5)</f>
        <v>0</v>
      </c>
    </row>
    <row r="76" spans="1:8" x14ac:dyDescent="0.25">
      <c r="A76" s="37" t="s">
        <v>114</v>
      </c>
      <c r="B76" s="30" t="s">
        <v>92</v>
      </c>
      <c r="C76" s="36">
        <v>0</v>
      </c>
      <c r="D76" s="36">
        <v>0</v>
      </c>
      <c r="E76" s="36">
        <v>0</v>
      </c>
      <c r="F76" s="202">
        <f>SUM(C76+D76+E76)/3</f>
        <v>0</v>
      </c>
      <c r="G76" s="33">
        <v>5</v>
      </c>
      <c r="H76" s="200">
        <f>SUM(F76*5)</f>
        <v>0</v>
      </c>
    </row>
    <row r="77" spans="1:8" x14ac:dyDescent="0.25">
      <c r="A77" s="35" t="s">
        <v>115</v>
      </c>
      <c r="B77" s="30"/>
      <c r="C77" s="194"/>
      <c r="D77" s="36">
        <v>0</v>
      </c>
      <c r="E77" s="194"/>
      <c r="F77" s="202">
        <f>SUM(C77+D77+E77)/1</f>
        <v>0</v>
      </c>
      <c r="G77" s="33">
        <v>4</v>
      </c>
      <c r="H77" s="200">
        <f>SUM(F77*4)</f>
        <v>0</v>
      </c>
    </row>
    <row r="78" spans="1:8" x14ac:dyDescent="0.25">
      <c r="A78" s="35" t="s">
        <v>116</v>
      </c>
      <c r="B78" s="30"/>
      <c r="C78" s="194"/>
      <c r="D78" s="36">
        <v>0</v>
      </c>
      <c r="E78" s="194"/>
      <c r="F78" s="202">
        <f>SUM(C78+D78+E78)/1</f>
        <v>0</v>
      </c>
      <c r="G78" s="33">
        <v>5</v>
      </c>
      <c r="H78" s="200">
        <f>SUM(F78*4)</f>
        <v>0</v>
      </c>
    </row>
    <row r="79" spans="1:8" x14ac:dyDescent="0.25">
      <c r="A79" s="37" t="s">
        <v>117</v>
      </c>
      <c r="B79" s="30"/>
      <c r="C79" s="36">
        <v>0</v>
      </c>
      <c r="D79" s="36">
        <v>0</v>
      </c>
      <c r="E79" s="36">
        <v>0</v>
      </c>
      <c r="F79" s="202">
        <f>SUM(C79+D79+E79)/3</f>
        <v>0</v>
      </c>
      <c r="G79" s="33">
        <v>13</v>
      </c>
      <c r="H79" s="200">
        <f>SUM(F79*13)</f>
        <v>0</v>
      </c>
    </row>
    <row r="80" spans="1:8" x14ac:dyDescent="0.25">
      <c r="A80" s="35" t="s">
        <v>118</v>
      </c>
      <c r="B80" s="30"/>
      <c r="C80" s="194"/>
      <c r="D80" s="36">
        <v>0</v>
      </c>
      <c r="E80" s="194"/>
      <c r="F80" s="202">
        <f>SUM(C80+D80+E80)/1</f>
        <v>0</v>
      </c>
      <c r="G80" s="33">
        <v>5</v>
      </c>
      <c r="H80" s="200">
        <f>SUM(F80*4)</f>
        <v>0</v>
      </c>
    </row>
    <row r="81" spans="1:8" x14ac:dyDescent="0.25">
      <c r="A81" s="35" t="s">
        <v>119</v>
      </c>
      <c r="B81" s="30"/>
      <c r="C81" s="194"/>
      <c r="D81" s="36">
        <v>0</v>
      </c>
      <c r="E81" s="194"/>
      <c r="F81" s="202">
        <f>SUM(C81+D81+E81)/1</f>
        <v>0</v>
      </c>
      <c r="G81" s="33">
        <v>8</v>
      </c>
      <c r="H81" s="200">
        <f>SUM(F81*8)</f>
        <v>0</v>
      </c>
    </row>
    <row r="82" spans="1:8" x14ac:dyDescent="0.25">
      <c r="A82" s="35" t="s">
        <v>120</v>
      </c>
      <c r="B82" s="41" t="s">
        <v>92</v>
      </c>
      <c r="C82" s="194"/>
      <c r="D82" s="36">
        <v>0</v>
      </c>
      <c r="E82" s="194"/>
      <c r="F82" s="202">
        <f>SUM(C82+D82+E82)/1</f>
        <v>0</v>
      </c>
      <c r="G82" s="33">
        <v>4</v>
      </c>
      <c r="H82" s="200">
        <f>SUM(F82*4)</f>
        <v>0</v>
      </c>
    </row>
    <row r="83" spans="1:8" x14ac:dyDescent="0.25">
      <c r="A83" s="37" t="s">
        <v>121</v>
      </c>
      <c r="B83" s="30" t="s">
        <v>92</v>
      </c>
      <c r="C83" s="36">
        <v>0</v>
      </c>
      <c r="D83" s="36">
        <v>0</v>
      </c>
      <c r="E83" s="36">
        <v>0</v>
      </c>
      <c r="F83" s="202">
        <f>SUM(C83+D83+E83)/3</f>
        <v>0</v>
      </c>
      <c r="G83" s="33">
        <v>5</v>
      </c>
      <c r="H83" s="200">
        <f>SUM(F83*5)</f>
        <v>0</v>
      </c>
    </row>
    <row r="84" spans="1:8" x14ac:dyDescent="0.25">
      <c r="A84" s="29" t="s">
        <v>122</v>
      </c>
      <c r="B84" s="30"/>
      <c r="C84" s="31">
        <v>0</v>
      </c>
      <c r="D84" s="31">
        <v>0</v>
      </c>
      <c r="E84" s="31">
        <v>0</v>
      </c>
      <c r="F84" s="202">
        <f>SUM(C84+D84+E84)/3</f>
        <v>0</v>
      </c>
      <c r="G84" s="33">
        <v>4</v>
      </c>
      <c r="H84" s="200">
        <f>SUM(F84*4)</f>
        <v>0</v>
      </c>
    </row>
    <row r="85" spans="1:8" x14ac:dyDescent="0.25">
      <c r="A85" s="29" t="s">
        <v>123</v>
      </c>
      <c r="B85" s="30"/>
      <c r="C85" s="31">
        <v>0</v>
      </c>
      <c r="D85" s="36">
        <v>0</v>
      </c>
      <c r="E85" s="31">
        <v>0</v>
      </c>
      <c r="F85" s="202">
        <f>SUM(C85+D85+E85)/3</f>
        <v>0</v>
      </c>
      <c r="G85" s="33">
        <v>3</v>
      </c>
      <c r="H85" s="200">
        <f>SUM(F85*3)</f>
        <v>0</v>
      </c>
    </row>
    <row r="86" spans="1:8" x14ac:dyDescent="0.25">
      <c r="A86" s="35" t="s">
        <v>124</v>
      </c>
      <c r="B86" s="30"/>
      <c r="C86" s="194"/>
      <c r="D86" s="36">
        <v>0</v>
      </c>
      <c r="E86" s="194"/>
      <c r="F86" s="202">
        <f>SUM(C86+D86+E86)/1</f>
        <v>0</v>
      </c>
      <c r="G86" s="33">
        <v>4</v>
      </c>
      <c r="H86" s="200">
        <f>SUM(F86*4)</f>
        <v>0</v>
      </c>
    </row>
    <row r="87" spans="1:8" x14ac:dyDescent="0.25">
      <c r="A87" s="37" t="s">
        <v>125</v>
      </c>
      <c r="B87" s="30" t="s">
        <v>92</v>
      </c>
      <c r="C87" s="36">
        <v>0</v>
      </c>
      <c r="D87" s="36">
        <v>0</v>
      </c>
      <c r="E87" s="36">
        <v>0</v>
      </c>
      <c r="F87" s="202">
        <f>SUM(C87+D87+E87)/3</f>
        <v>0</v>
      </c>
      <c r="G87" s="33">
        <v>6</v>
      </c>
      <c r="H87" s="200">
        <f>SUM(F87*6)</f>
        <v>0</v>
      </c>
    </row>
    <row r="88" spans="1:8" x14ac:dyDescent="0.25">
      <c r="A88" s="37" t="s">
        <v>126</v>
      </c>
      <c r="B88" s="30" t="s">
        <v>92</v>
      </c>
      <c r="C88" s="36">
        <v>0</v>
      </c>
      <c r="D88" s="36">
        <v>0</v>
      </c>
      <c r="E88" s="36">
        <v>0</v>
      </c>
      <c r="F88" s="202">
        <f>SUM(C88+D88+E88)/3</f>
        <v>0</v>
      </c>
      <c r="G88" s="33">
        <v>6</v>
      </c>
      <c r="H88" s="200">
        <f>SUM(F88*6)</f>
        <v>0</v>
      </c>
    </row>
    <row r="89" spans="1:8" x14ac:dyDescent="0.25">
      <c r="A89" s="37" t="s">
        <v>127</v>
      </c>
      <c r="B89" s="30" t="s">
        <v>92</v>
      </c>
      <c r="C89" s="36">
        <v>0</v>
      </c>
      <c r="D89" s="36">
        <v>0</v>
      </c>
      <c r="E89" s="36">
        <v>0</v>
      </c>
      <c r="F89" s="202">
        <f>SUM(C89+D89+E89)/3</f>
        <v>0</v>
      </c>
      <c r="G89" s="33">
        <v>5</v>
      </c>
      <c r="H89" s="200">
        <f>SUM(F89*5)</f>
        <v>0</v>
      </c>
    </row>
    <row r="90" spans="1:8" x14ac:dyDescent="0.25">
      <c r="A90" s="35" t="s">
        <v>128</v>
      </c>
      <c r="B90" s="30"/>
      <c r="C90" s="194"/>
      <c r="D90" s="36">
        <v>0</v>
      </c>
      <c r="E90" s="194"/>
      <c r="F90" s="202">
        <f>SUM(C90+D90+E90)/1</f>
        <v>0</v>
      </c>
      <c r="G90" s="33">
        <v>5</v>
      </c>
      <c r="H90" s="200">
        <f>SUM(F90*5)</f>
        <v>0</v>
      </c>
    </row>
    <row r="91" spans="1:8" x14ac:dyDescent="0.25">
      <c r="A91" s="35" t="s">
        <v>129</v>
      </c>
      <c r="B91" s="30"/>
      <c r="C91" s="194"/>
      <c r="D91" s="36">
        <v>0</v>
      </c>
      <c r="E91" s="194"/>
      <c r="F91" s="202">
        <f>SUM(C91+D91+E91)/1</f>
        <v>0</v>
      </c>
      <c r="G91" s="33">
        <v>4</v>
      </c>
      <c r="H91" s="200">
        <f>SUM(F91*4)</f>
        <v>0</v>
      </c>
    </row>
    <row r="92" spans="1:8" x14ac:dyDescent="0.25">
      <c r="A92" s="35" t="s">
        <v>130</v>
      </c>
      <c r="B92" s="30"/>
      <c r="C92" s="194"/>
      <c r="D92" s="36">
        <v>0</v>
      </c>
      <c r="E92" s="194"/>
      <c r="F92" s="202">
        <f>SUM(C92+D92+E92)/1</f>
        <v>0</v>
      </c>
      <c r="G92" s="33">
        <v>4</v>
      </c>
      <c r="H92" s="200">
        <f>SUM(F92*4)</f>
        <v>0</v>
      </c>
    </row>
    <row r="93" spans="1:8" x14ac:dyDescent="0.25">
      <c r="A93" s="35" t="s">
        <v>131</v>
      </c>
      <c r="B93" s="42"/>
      <c r="C93" s="194"/>
      <c r="D93" s="36">
        <v>0</v>
      </c>
      <c r="E93" s="194"/>
      <c r="F93" s="202">
        <f>SUM(C93+D93+E93)/1</f>
        <v>0</v>
      </c>
      <c r="G93" s="33">
        <v>4</v>
      </c>
      <c r="H93" s="200">
        <f>SUM(F93*4)</f>
        <v>0</v>
      </c>
    </row>
    <row r="94" spans="1:8" x14ac:dyDescent="0.25">
      <c r="A94" s="29" t="s">
        <v>132</v>
      </c>
      <c r="B94" s="42"/>
      <c r="C94" s="31">
        <v>0</v>
      </c>
      <c r="D94" s="31">
        <v>0</v>
      </c>
      <c r="E94" s="31">
        <v>0</v>
      </c>
      <c r="F94" s="202">
        <f>SUM(C94+D94+E94)/3</f>
        <v>0</v>
      </c>
      <c r="G94" s="33">
        <v>11</v>
      </c>
      <c r="H94" s="200">
        <f>SUM(F94*9)</f>
        <v>0</v>
      </c>
    </row>
    <row r="95" spans="1:8" x14ac:dyDescent="0.25">
      <c r="A95" s="43" t="s">
        <v>133</v>
      </c>
      <c r="B95" s="30"/>
      <c r="C95" s="36">
        <v>0</v>
      </c>
      <c r="D95" s="36">
        <v>0</v>
      </c>
      <c r="E95" s="36">
        <v>0</v>
      </c>
      <c r="F95" s="202">
        <f>SUM(C95+D95+E95)/3</f>
        <v>0</v>
      </c>
      <c r="G95" s="33">
        <v>4</v>
      </c>
      <c r="H95" s="200">
        <f>SUM(F95*4)</f>
        <v>0</v>
      </c>
    </row>
    <row r="96" spans="1:8" x14ac:dyDescent="0.25">
      <c r="A96" s="29" t="s">
        <v>134</v>
      </c>
      <c r="B96" s="30"/>
      <c r="C96" s="31">
        <v>0</v>
      </c>
      <c r="D96" s="31">
        <v>0</v>
      </c>
      <c r="E96" s="31">
        <v>0</v>
      </c>
      <c r="F96" s="202">
        <f>SUM(C96+D96+E96)/3</f>
        <v>0</v>
      </c>
      <c r="G96" s="33">
        <v>5</v>
      </c>
      <c r="H96" s="200">
        <f>SUM(F96*5)</f>
        <v>0</v>
      </c>
    </row>
    <row r="97" spans="1:8" x14ac:dyDescent="0.25">
      <c r="A97" s="35" t="s">
        <v>135</v>
      </c>
      <c r="B97" s="30"/>
      <c r="C97" s="194"/>
      <c r="D97" s="36">
        <v>0</v>
      </c>
      <c r="E97" s="194"/>
      <c r="F97" s="202">
        <f>SUM(C97+D97+E97)/1</f>
        <v>0</v>
      </c>
      <c r="G97" s="33">
        <v>4</v>
      </c>
      <c r="H97" s="200">
        <f>SUM(F97*4)</f>
        <v>0</v>
      </c>
    </row>
    <row r="98" spans="1:8" x14ac:dyDescent="0.25">
      <c r="A98" s="37" t="s">
        <v>136</v>
      </c>
      <c r="B98" s="30"/>
      <c r="C98" s="36">
        <v>0</v>
      </c>
      <c r="D98" s="36">
        <v>0</v>
      </c>
      <c r="E98" s="36">
        <v>0</v>
      </c>
      <c r="F98" s="202">
        <f>SUM(C98+D98+E98)/3</f>
        <v>0</v>
      </c>
      <c r="G98" s="33">
        <v>6</v>
      </c>
      <c r="H98" s="200">
        <f>SUM(F98*6)</f>
        <v>0</v>
      </c>
    </row>
    <row r="99" spans="1:8" x14ac:dyDescent="0.25">
      <c r="A99" s="44" t="s">
        <v>137</v>
      </c>
      <c r="B99" s="30"/>
      <c r="C99" s="194"/>
      <c r="D99" s="36">
        <v>0</v>
      </c>
      <c r="E99" s="194"/>
      <c r="F99" s="202">
        <f>SUM(C99+D99+E99)/1</f>
        <v>0</v>
      </c>
      <c r="G99" s="33">
        <v>4</v>
      </c>
      <c r="H99" s="200">
        <f>SUM(F99*4)</f>
        <v>0</v>
      </c>
    </row>
    <row r="100" spans="1:8" x14ac:dyDescent="0.25">
      <c r="A100" s="38" t="s">
        <v>138</v>
      </c>
      <c r="B100" s="30"/>
      <c r="C100" s="36">
        <v>0</v>
      </c>
      <c r="D100" s="36">
        <v>0</v>
      </c>
      <c r="E100" s="36">
        <v>0</v>
      </c>
      <c r="F100" s="202">
        <f>SUM(C100+D100+E100)/3</f>
        <v>0</v>
      </c>
      <c r="G100" s="33">
        <v>10</v>
      </c>
      <c r="H100" s="200">
        <f>SUM(F100*10)</f>
        <v>0</v>
      </c>
    </row>
    <row r="101" spans="1:8" x14ac:dyDescent="0.25">
      <c r="A101" s="35" t="s">
        <v>139</v>
      </c>
      <c r="B101" s="30"/>
      <c r="C101" s="194"/>
      <c r="D101" s="36">
        <v>0</v>
      </c>
      <c r="E101" s="194"/>
      <c r="F101" s="202">
        <f>SUM(C101+D101+E101)/1</f>
        <v>0</v>
      </c>
      <c r="G101" s="33">
        <v>32</v>
      </c>
      <c r="H101" s="200">
        <f>SUM(F101*20)</f>
        <v>0</v>
      </c>
    </row>
    <row r="102" spans="1:8" x14ac:dyDescent="0.25">
      <c r="A102" s="29" t="s">
        <v>140</v>
      </c>
      <c r="B102" s="30"/>
      <c r="C102" s="36">
        <v>0</v>
      </c>
      <c r="D102" s="36">
        <v>0</v>
      </c>
      <c r="E102" s="36">
        <v>0</v>
      </c>
      <c r="F102" s="202">
        <f>SUM(C102+D102+E102)/3</f>
        <v>0</v>
      </c>
      <c r="G102" s="33">
        <v>3</v>
      </c>
      <c r="H102" s="200">
        <f>SUM(F102*3)</f>
        <v>0</v>
      </c>
    </row>
    <row r="103" spans="1:8" x14ac:dyDescent="0.25">
      <c r="A103" s="35" t="s">
        <v>141</v>
      </c>
      <c r="B103" s="30"/>
      <c r="C103" s="194"/>
      <c r="D103" s="36">
        <v>0</v>
      </c>
      <c r="E103" s="194"/>
      <c r="F103" s="202">
        <f>SUM(C103+D103+E103)/1</f>
        <v>0</v>
      </c>
      <c r="G103" s="33">
        <v>4</v>
      </c>
      <c r="H103" s="200">
        <f>SUM(F103*5)</f>
        <v>0</v>
      </c>
    </row>
    <row r="104" spans="1:8" x14ac:dyDescent="0.25">
      <c r="A104" s="29" t="s">
        <v>142</v>
      </c>
      <c r="B104" s="30"/>
      <c r="C104" s="31">
        <v>0</v>
      </c>
      <c r="D104" s="31">
        <v>0</v>
      </c>
      <c r="E104" s="31">
        <v>0</v>
      </c>
      <c r="F104" s="202">
        <f>SUM(C104+D104+E104)/3</f>
        <v>0</v>
      </c>
      <c r="G104" s="33">
        <v>5</v>
      </c>
      <c r="H104" s="200">
        <f>SUM(F104*5)</f>
        <v>0</v>
      </c>
    </row>
    <row r="105" spans="1:8" x14ac:dyDescent="0.25">
      <c r="A105" s="35" t="s">
        <v>143</v>
      </c>
      <c r="B105" s="30"/>
      <c r="C105" s="194"/>
      <c r="D105" s="36">
        <v>0</v>
      </c>
      <c r="E105" s="194"/>
      <c r="F105" s="202">
        <f>SUM(C105+D105+E105)/1</f>
        <v>0</v>
      </c>
      <c r="G105" s="33">
        <v>7</v>
      </c>
      <c r="H105" s="200">
        <f>SUM(F105*6)</f>
        <v>0</v>
      </c>
    </row>
    <row r="106" spans="1:8" x14ac:dyDescent="0.25">
      <c r="A106" s="35" t="s">
        <v>144</v>
      </c>
      <c r="B106" s="30"/>
      <c r="C106" s="194"/>
      <c r="D106" s="36">
        <v>0</v>
      </c>
      <c r="E106" s="194"/>
      <c r="F106" s="202">
        <f>SUM(C106+D106+E106)/1</f>
        <v>0</v>
      </c>
      <c r="G106" s="33">
        <v>4</v>
      </c>
      <c r="H106" s="200">
        <f>SUM(F106*4)</f>
        <v>0</v>
      </c>
    </row>
    <row r="107" spans="1:8" x14ac:dyDescent="0.25">
      <c r="A107" s="29" t="s">
        <v>145</v>
      </c>
      <c r="B107" s="30"/>
      <c r="C107" s="31">
        <v>0</v>
      </c>
      <c r="D107" s="31">
        <v>0</v>
      </c>
      <c r="E107" s="31">
        <v>0</v>
      </c>
      <c r="F107" s="202">
        <f>SUM(C107+D107+E107)/3</f>
        <v>0</v>
      </c>
      <c r="G107" s="33">
        <v>10</v>
      </c>
      <c r="H107" s="200">
        <f>SUM(F107*10)</f>
        <v>0</v>
      </c>
    </row>
    <row r="108" spans="1:8" x14ac:dyDescent="0.25">
      <c r="A108" s="35" t="s">
        <v>146</v>
      </c>
      <c r="B108" s="30"/>
      <c r="C108" s="194"/>
      <c r="D108" s="36">
        <v>0</v>
      </c>
      <c r="E108" s="194"/>
      <c r="F108" s="202">
        <f>SUM(C108+D108+E108)/1</f>
        <v>0</v>
      </c>
      <c r="G108" s="33">
        <v>6</v>
      </c>
      <c r="H108" s="200">
        <f>SUM(F108*4)</f>
        <v>0</v>
      </c>
    </row>
    <row r="109" spans="1:8" x14ac:dyDescent="0.25">
      <c r="A109" s="38" t="s">
        <v>147</v>
      </c>
      <c r="B109" s="30"/>
      <c r="C109" s="36">
        <v>0</v>
      </c>
      <c r="D109" s="36">
        <v>0</v>
      </c>
      <c r="E109" s="36">
        <v>0</v>
      </c>
      <c r="F109" s="202">
        <f>SUM(C109+D109+E109)/3</f>
        <v>0</v>
      </c>
      <c r="G109" s="33">
        <v>3</v>
      </c>
      <c r="H109" s="200">
        <f>SUM(F109*3)</f>
        <v>0</v>
      </c>
    </row>
    <row r="110" spans="1:8" x14ac:dyDescent="0.25">
      <c r="A110" s="29" t="s">
        <v>148</v>
      </c>
      <c r="B110" s="30"/>
      <c r="C110" s="31">
        <v>0</v>
      </c>
      <c r="D110" s="31">
        <v>0</v>
      </c>
      <c r="E110" s="31">
        <v>0</v>
      </c>
      <c r="F110" s="202">
        <f>SUM(C110+D110+E110)/3</f>
        <v>0</v>
      </c>
      <c r="G110" s="33">
        <v>4</v>
      </c>
      <c r="H110" s="200">
        <f>SUM(F110*5)</f>
        <v>0</v>
      </c>
    </row>
    <row r="111" spans="1:8" x14ac:dyDescent="0.25">
      <c r="A111" s="35" t="s">
        <v>149</v>
      </c>
      <c r="B111" s="30"/>
      <c r="C111" s="194"/>
      <c r="D111" s="36">
        <v>0</v>
      </c>
      <c r="E111" s="194"/>
      <c r="F111" s="202">
        <f>SUM(C111+D111+E111)/1</f>
        <v>0</v>
      </c>
      <c r="G111" s="33">
        <v>4</v>
      </c>
      <c r="H111" s="200">
        <f>SUM(F111*4)</f>
        <v>0</v>
      </c>
    </row>
    <row r="112" spans="1:8" x14ac:dyDescent="0.25">
      <c r="A112" s="35" t="s">
        <v>150</v>
      </c>
      <c r="B112" s="30"/>
      <c r="C112" s="194"/>
      <c r="D112" s="36">
        <v>0</v>
      </c>
      <c r="E112" s="194"/>
      <c r="F112" s="202">
        <f t="shared" ref="F112:F119" si="3">SUM(C112+D112+E112)/1</f>
        <v>0</v>
      </c>
      <c r="G112" s="33">
        <v>4</v>
      </c>
      <c r="H112" s="200">
        <f>SUM(F112*4)</f>
        <v>0</v>
      </c>
    </row>
    <row r="113" spans="1:8" x14ac:dyDescent="0.25">
      <c r="A113" s="35" t="s">
        <v>151</v>
      </c>
      <c r="B113" s="30"/>
      <c r="C113" s="194"/>
      <c r="D113" s="36">
        <v>0</v>
      </c>
      <c r="E113" s="194"/>
      <c r="F113" s="202">
        <f t="shared" si="3"/>
        <v>0</v>
      </c>
      <c r="G113" s="33">
        <v>5</v>
      </c>
      <c r="H113" s="200">
        <f>SUM(F113*5)</f>
        <v>0</v>
      </c>
    </row>
    <row r="114" spans="1:8" x14ac:dyDescent="0.25">
      <c r="A114" s="35" t="s">
        <v>152</v>
      </c>
      <c r="B114" s="30"/>
      <c r="C114" s="194"/>
      <c r="D114" s="36">
        <v>0</v>
      </c>
      <c r="E114" s="194"/>
      <c r="F114" s="202">
        <f t="shared" si="3"/>
        <v>0</v>
      </c>
      <c r="G114" s="33">
        <v>8</v>
      </c>
      <c r="H114" s="200">
        <f>SUM(F114*8)</f>
        <v>0</v>
      </c>
    </row>
    <row r="115" spans="1:8" x14ac:dyDescent="0.25">
      <c r="A115" s="35" t="s">
        <v>153</v>
      </c>
      <c r="B115" s="30"/>
      <c r="C115" s="194"/>
      <c r="D115" s="36">
        <v>0</v>
      </c>
      <c r="E115" s="194"/>
      <c r="F115" s="202">
        <f t="shared" si="3"/>
        <v>0</v>
      </c>
      <c r="G115" s="33">
        <v>4</v>
      </c>
      <c r="H115" s="200">
        <f>SUM(F115*5)</f>
        <v>0</v>
      </c>
    </row>
    <row r="116" spans="1:8" x14ac:dyDescent="0.25">
      <c r="A116" s="35" t="s">
        <v>154</v>
      </c>
      <c r="B116" s="30"/>
      <c r="C116" s="194"/>
      <c r="D116" s="36">
        <v>0</v>
      </c>
      <c r="E116" s="194"/>
      <c r="F116" s="202">
        <f t="shared" si="3"/>
        <v>0</v>
      </c>
      <c r="G116" s="33">
        <v>4</v>
      </c>
      <c r="H116" s="200">
        <f>SUM(F116*4)</f>
        <v>0</v>
      </c>
    </row>
    <row r="117" spans="1:8" x14ac:dyDescent="0.25">
      <c r="A117" s="35" t="s">
        <v>155</v>
      </c>
      <c r="B117" s="30"/>
      <c r="C117" s="194"/>
      <c r="D117" s="36">
        <v>0</v>
      </c>
      <c r="E117" s="194"/>
      <c r="F117" s="202">
        <f t="shared" si="3"/>
        <v>0</v>
      </c>
      <c r="G117" s="33">
        <v>4</v>
      </c>
      <c r="H117" s="200">
        <f>SUM(F117*4)</f>
        <v>0</v>
      </c>
    </row>
    <row r="118" spans="1:8" x14ac:dyDescent="0.25">
      <c r="A118" s="35" t="s">
        <v>156</v>
      </c>
      <c r="B118" s="30"/>
      <c r="C118" s="194"/>
      <c r="D118" s="36">
        <v>0</v>
      </c>
      <c r="E118" s="194"/>
      <c r="F118" s="202">
        <f t="shared" si="3"/>
        <v>0</v>
      </c>
      <c r="G118" s="33">
        <v>5</v>
      </c>
      <c r="H118" s="200">
        <f>SUM(F118*5)</f>
        <v>0</v>
      </c>
    </row>
    <row r="119" spans="1:8" x14ac:dyDescent="0.25">
      <c r="A119" s="35" t="s">
        <v>157</v>
      </c>
      <c r="B119" s="30"/>
      <c r="C119" s="194"/>
      <c r="D119" s="36">
        <v>0</v>
      </c>
      <c r="E119" s="194"/>
      <c r="F119" s="202">
        <f t="shared" si="3"/>
        <v>0</v>
      </c>
      <c r="G119" s="33">
        <v>5</v>
      </c>
      <c r="H119" s="200">
        <f>SUM(F119*5)</f>
        <v>0</v>
      </c>
    </row>
    <row r="120" spans="1:8" x14ac:dyDescent="0.25">
      <c r="A120" s="37" t="s">
        <v>158</v>
      </c>
      <c r="B120" s="30"/>
      <c r="C120" s="36">
        <v>0</v>
      </c>
      <c r="D120" s="36">
        <v>0</v>
      </c>
      <c r="E120" s="36">
        <v>0</v>
      </c>
      <c r="F120" s="202">
        <f>SUM(C120+D120+E120)/3</f>
        <v>0</v>
      </c>
      <c r="G120" s="33">
        <v>8</v>
      </c>
      <c r="H120" s="200">
        <f>SUM(F120*8)</f>
        <v>0</v>
      </c>
    </row>
    <row r="121" spans="1:8" x14ac:dyDescent="0.25">
      <c r="A121" s="29" t="s">
        <v>159</v>
      </c>
      <c r="B121" s="30"/>
      <c r="C121" s="31">
        <v>0</v>
      </c>
      <c r="D121" s="36">
        <v>0</v>
      </c>
      <c r="E121" s="31">
        <v>0</v>
      </c>
      <c r="F121" s="202">
        <f>SUM(C121+D121+E121)/3</f>
        <v>0</v>
      </c>
      <c r="G121" s="33">
        <v>4</v>
      </c>
      <c r="H121" s="200">
        <f>SUM(F121*4)</f>
        <v>0</v>
      </c>
    </row>
    <row r="122" spans="1:8" x14ac:dyDescent="0.25">
      <c r="A122" s="29" t="s">
        <v>160</v>
      </c>
      <c r="B122" s="30"/>
      <c r="C122" s="31">
        <v>0</v>
      </c>
      <c r="D122" s="36">
        <v>0</v>
      </c>
      <c r="E122" s="31">
        <v>0</v>
      </c>
      <c r="F122" s="202">
        <f>SUM(C122+D122+E122)/3</f>
        <v>0</v>
      </c>
      <c r="G122" s="33">
        <v>5</v>
      </c>
      <c r="H122" s="200">
        <f>SUM(F122*5)</f>
        <v>0</v>
      </c>
    </row>
    <row r="123" spans="1:8" x14ac:dyDescent="0.25">
      <c r="A123" s="35" t="s">
        <v>161</v>
      </c>
      <c r="B123" s="30"/>
      <c r="C123" s="194"/>
      <c r="D123" s="36">
        <v>0</v>
      </c>
      <c r="E123" s="194"/>
      <c r="F123" s="202">
        <f>SUM(C123+D123+E123)/1</f>
        <v>0</v>
      </c>
      <c r="G123" s="33">
        <v>3</v>
      </c>
      <c r="H123" s="200">
        <f>SUM(F123*3)</f>
        <v>0</v>
      </c>
    </row>
    <row r="124" spans="1:8" x14ac:dyDescent="0.25">
      <c r="A124" s="35" t="s">
        <v>162</v>
      </c>
      <c r="B124" s="30"/>
      <c r="C124" s="194"/>
      <c r="D124" s="36">
        <v>0</v>
      </c>
      <c r="E124" s="194"/>
      <c r="F124" s="202">
        <f>SUM(C124+D124+E124)/1</f>
        <v>0</v>
      </c>
      <c r="G124" s="33">
        <v>4</v>
      </c>
      <c r="H124" s="200">
        <f>SUM(F124*3)</f>
        <v>0</v>
      </c>
    </row>
    <row r="125" spans="1:8" x14ac:dyDescent="0.25">
      <c r="A125" s="35" t="s">
        <v>163</v>
      </c>
      <c r="B125" s="30"/>
      <c r="C125" s="194"/>
      <c r="D125" s="36">
        <v>0</v>
      </c>
      <c r="E125" s="194"/>
      <c r="F125" s="202">
        <f>SUM(C125+D125+E125)/1</f>
        <v>0</v>
      </c>
      <c r="G125" s="33">
        <v>5</v>
      </c>
      <c r="H125" s="200">
        <f>SUM(F125*5)</f>
        <v>0</v>
      </c>
    </row>
    <row r="126" spans="1:8" x14ac:dyDescent="0.25">
      <c r="A126" s="35" t="s">
        <v>164</v>
      </c>
      <c r="B126" s="30"/>
      <c r="C126" s="194"/>
      <c r="D126" s="36">
        <v>0</v>
      </c>
      <c r="E126" s="194"/>
      <c r="F126" s="202">
        <f>SUM(C126+D126+E126)/1</f>
        <v>0</v>
      </c>
      <c r="G126" s="33">
        <v>4</v>
      </c>
      <c r="H126" s="200">
        <f>SUM(F126*4)</f>
        <v>0</v>
      </c>
    </row>
    <row r="127" spans="1:8" x14ac:dyDescent="0.25">
      <c r="A127" s="29" t="s">
        <v>165</v>
      </c>
      <c r="B127" s="30"/>
      <c r="C127" s="39">
        <v>0</v>
      </c>
      <c r="D127" s="36">
        <v>0</v>
      </c>
      <c r="E127" s="31">
        <v>0</v>
      </c>
      <c r="F127" s="202">
        <f>SUM(C127+D127+E127)/3</f>
        <v>0</v>
      </c>
      <c r="G127" s="33">
        <v>8</v>
      </c>
      <c r="H127" s="200">
        <f>SUM(F127*8)</f>
        <v>0</v>
      </c>
    </row>
    <row r="128" spans="1:8" x14ac:dyDescent="0.25">
      <c r="A128" s="37" t="s">
        <v>166</v>
      </c>
      <c r="B128" s="30"/>
      <c r="C128" s="36">
        <v>0</v>
      </c>
      <c r="D128" s="36">
        <v>0</v>
      </c>
      <c r="E128" s="36">
        <v>0</v>
      </c>
      <c r="F128" s="202">
        <f>SUM(C128+D128+E128)/3</f>
        <v>0</v>
      </c>
      <c r="G128" s="33">
        <v>9</v>
      </c>
      <c r="H128" s="200">
        <f>SUM(F128*8)</f>
        <v>0</v>
      </c>
    </row>
    <row r="129" spans="1:8" x14ac:dyDescent="0.25">
      <c r="A129" s="35" t="s">
        <v>167</v>
      </c>
      <c r="B129" s="30"/>
      <c r="C129" s="195"/>
      <c r="D129" s="31">
        <v>0</v>
      </c>
      <c r="E129" s="195"/>
      <c r="F129" s="202">
        <f>SUM(C129+D129+E129)/1</f>
        <v>0</v>
      </c>
      <c r="G129" s="33">
        <v>3</v>
      </c>
      <c r="H129" s="200">
        <f>SUM(F129*3)</f>
        <v>0</v>
      </c>
    </row>
    <row r="130" spans="1:8" x14ac:dyDescent="0.25">
      <c r="A130" s="35" t="s">
        <v>168</v>
      </c>
      <c r="B130" s="30"/>
      <c r="C130" s="195"/>
      <c r="D130" s="31">
        <v>0</v>
      </c>
      <c r="E130" s="195"/>
      <c r="F130" s="202">
        <f>SUM(C130+D130+E130)/1</f>
        <v>0</v>
      </c>
      <c r="G130" s="45">
        <v>4</v>
      </c>
      <c r="H130" s="200">
        <f>SUM(F130*4)</f>
        <v>0</v>
      </c>
    </row>
    <row r="131" spans="1:8" x14ac:dyDescent="0.25">
      <c r="A131" s="35" t="s">
        <v>169</v>
      </c>
      <c r="B131" s="30"/>
      <c r="C131" s="195"/>
      <c r="D131" s="31">
        <v>0</v>
      </c>
      <c r="E131" s="195"/>
      <c r="F131" s="202">
        <f>SUM(C131+D131+E131)/1</f>
        <v>0</v>
      </c>
      <c r="G131" s="33">
        <v>4</v>
      </c>
      <c r="H131" s="200">
        <f>SUM(F131*4)</f>
        <v>0</v>
      </c>
    </row>
    <row r="132" spans="1:8" x14ac:dyDescent="0.25">
      <c r="A132" s="29" t="s">
        <v>170</v>
      </c>
      <c r="B132" s="30"/>
      <c r="C132" s="31">
        <v>0</v>
      </c>
      <c r="D132" s="36">
        <v>0</v>
      </c>
      <c r="E132" s="31">
        <v>0</v>
      </c>
      <c r="F132" s="202">
        <f>SUM(C132+D132+E132)/3</f>
        <v>0</v>
      </c>
      <c r="G132" s="33">
        <v>14</v>
      </c>
      <c r="H132" s="200">
        <f>SUM(F132*14)</f>
        <v>0</v>
      </c>
    </row>
    <row r="133" spans="1:8" x14ac:dyDescent="0.25">
      <c r="A133" s="35" t="s">
        <v>171</v>
      </c>
      <c r="B133" s="30"/>
      <c r="C133" s="194"/>
      <c r="D133" s="36">
        <v>0</v>
      </c>
      <c r="E133" s="194"/>
      <c r="F133" s="202">
        <f>SUM(C133+D133+E133)/1</f>
        <v>0</v>
      </c>
      <c r="G133" s="33">
        <v>5</v>
      </c>
      <c r="H133" s="200">
        <f>SUM(F133*5)</f>
        <v>0</v>
      </c>
    </row>
    <row r="134" spans="1:8" x14ac:dyDescent="0.25">
      <c r="A134" s="35" t="s">
        <v>172</v>
      </c>
      <c r="B134" s="30"/>
      <c r="C134" s="194"/>
      <c r="D134" s="36">
        <v>0</v>
      </c>
      <c r="E134" s="194"/>
      <c r="F134" s="202">
        <f>SUM(C134+D134+E134)/1</f>
        <v>0</v>
      </c>
      <c r="G134" s="33">
        <v>16</v>
      </c>
      <c r="H134" s="200">
        <f>SUM(F134*18)</f>
        <v>0</v>
      </c>
    </row>
    <row r="135" spans="1:8" x14ac:dyDescent="0.25">
      <c r="A135" s="37" t="s">
        <v>173</v>
      </c>
      <c r="B135" s="30"/>
      <c r="C135" s="36">
        <v>0</v>
      </c>
      <c r="D135" s="36">
        <v>0</v>
      </c>
      <c r="E135" s="36">
        <v>0</v>
      </c>
      <c r="F135" s="202">
        <f>SUM(C135+D135+E135)/3</f>
        <v>0</v>
      </c>
      <c r="G135" s="33">
        <v>5</v>
      </c>
      <c r="H135" s="200">
        <f>SUM(F135*5)</f>
        <v>0</v>
      </c>
    </row>
    <row r="136" spans="1:8" x14ac:dyDescent="0.25">
      <c r="A136" s="37" t="s">
        <v>174</v>
      </c>
      <c r="B136" s="30" t="s">
        <v>92</v>
      </c>
      <c r="C136" s="36">
        <v>0</v>
      </c>
      <c r="D136" s="36">
        <v>0</v>
      </c>
      <c r="E136" s="36">
        <v>0</v>
      </c>
      <c r="F136" s="202">
        <f>SUM(C136+D136+E136)/3</f>
        <v>0</v>
      </c>
      <c r="G136" s="33">
        <v>5</v>
      </c>
      <c r="H136" s="200">
        <f>SUM(F136*5)</f>
        <v>0</v>
      </c>
    </row>
    <row r="137" spans="1:8" ht="17.25" customHeight="1" thickBot="1" x14ac:dyDescent="0.3">
      <c r="A137" s="46" t="s">
        <v>175</v>
      </c>
      <c r="B137" s="47"/>
      <c r="C137" s="196"/>
      <c r="D137" s="48">
        <v>0</v>
      </c>
      <c r="E137" s="196"/>
      <c r="F137" s="203">
        <f>SUM(C137+D137+E137)/1</f>
        <v>0</v>
      </c>
      <c r="G137" s="33">
        <v>5</v>
      </c>
      <c r="H137" s="201">
        <f>SUM(F137*5)</f>
        <v>0</v>
      </c>
    </row>
    <row r="138" spans="1:8" ht="16.5" customHeight="1" thickBot="1" x14ac:dyDescent="0.3">
      <c r="A138" s="198" t="s">
        <v>176</v>
      </c>
      <c r="B138" s="199"/>
      <c r="C138" s="197">
        <f t="shared" ref="C138:H138" si="4">SUM(C14:C137)</f>
        <v>0</v>
      </c>
      <c r="D138" s="197">
        <f t="shared" si="4"/>
        <v>0</v>
      </c>
      <c r="E138" s="197">
        <f t="shared" si="4"/>
        <v>0</v>
      </c>
      <c r="F138" s="197">
        <f t="shared" si="4"/>
        <v>0</v>
      </c>
      <c r="G138" s="197">
        <f t="shared" si="4"/>
        <v>699</v>
      </c>
      <c r="H138" s="197">
        <f t="shared" si="4"/>
        <v>0</v>
      </c>
    </row>
  </sheetData>
  <sheetProtection algorithmName="SHA-512" hashValue="8L/UcZd/LnVPf3tBkpD2JA7upKu3nHquRfxQ0GGHyde3KFJVKtx7HFmHPjgz1aqxmeO88DrvKYTmuZCiMtrisw==" saltValue="SDpK+Yx4FOhWTrC25JqxdA==" spinCount="100000" sheet="1" objects="1" scenarios="1" formatCells="0" formatColumns="0" formatRows="0" insertColumns="0" insertRows="0" insertHyperlinks="0" deleteColumns="0" deleteRows="0" sort="0" autoFilter="0" pivotTables="0"/>
  <mergeCells count="10">
    <mergeCell ref="A8:H8"/>
    <mergeCell ref="A9:H9"/>
    <mergeCell ref="A10:H10"/>
    <mergeCell ref="A11:H11"/>
    <mergeCell ref="A1:H1"/>
    <mergeCell ref="A3:H3"/>
    <mergeCell ref="A4:B4"/>
    <mergeCell ref="A6:H6"/>
    <mergeCell ref="A7:H7"/>
    <mergeCell ref="A2:H2"/>
  </mergeCells>
  <pageMargins left="0.25" right="0.25" top="0.75" bottom="0.75" header="0.3" footer="0.3"/>
  <pageSetup orientation="portrait" r:id="rId1"/>
  <headerFooter>
    <oddHeader>&amp;CSBD 3.1</oddHeader>
    <oddFooter>&amp;CBidders Initials:................................&amp;R&amp;P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38"/>
  <sheetViews>
    <sheetView zoomScaleNormal="100" workbookViewId="0">
      <selection activeCell="A4" sqref="A4:I4"/>
    </sheetView>
  </sheetViews>
  <sheetFormatPr defaultColWidth="9.140625" defaultRowHeight="15" x14ac:dyDescent="0.25"/>
  <cols>
    <col min="1" max="1" width="14.140625" customWidth="1"/>
    <col min="2" max="6" width="10" style="57" customWidth="1"/>
    <col min="7" max="9" width="10" customWidth="1"/>
  </cols>
  <sheetData>
    <row r="1" spans="1:10" ht="20.25" customHeight="1" x14ac:dyDescent="0.25">
      <c r="A1" s="291" t="s">
        <v>34</v>
      </c>
      <c r="B1" s="291"/>
      <c r="C1" s="291"/>
      <c r="D1" s="291"/>
      <c r="E1" s="291"/>
      <c r="F1" s="291"/>
      <c r="G1" s="291"/>
      <c r="H1" s="291"/>
      <c r="I1" s="291"/>
    </row>
    <row r="2" spans="1:10" ht="18.75" customHeight="1" x14ac:dyDescent="0.25">
      <c r="A2" s="292"/>
      <c r="B2" s="292"/>
      <c r="C2" s="292"/>
      <c r="D2" s="244"/>
      <c r="E2" s="244"/>
      <c r="F2" s="244"/>
      <c r="G2" s="245"/>
      <c r="H2" s="245"/>
      <c r="I2" s="245"/>
    </row>
    <row r="3" spans="1:10" ht="21" customHeight="1" x14ac:dyDescent="0.25">
      <c r="A3" s="298" t="s">
        <v>544</v>
      </c>
      <c r="B3" s="298"/>
      <c r="C3" s="298"/>
      <c r="D3" s="298"/>
      <c r="E3" s="298"/>
      <c r="F3" s="298"/>
      <c r="G3" s="298"/>
      <c r="H3" s="298"/>
      <c r="I3" s="298"/>
      <c r="J3" s="298"/>
    </row>
    <row r="4" spans="1:10" ht="21.75" customHeight="1" x14ac:dyDescent="0.25">
      <c r="A4" s="274" t="s">
        <v>546</v>
      </c>
      <c r="B4" s="274"/>
      <c r="C4" s="274"/>
      <c r="D4" s="274"/>
      <c r="E4" s="274"/>
      <c r="F4" s="274"/>
      <c r="G4" s="274"/>
      <c r="H4" s="274"/>
      <c r="I4" s="274"/>
    </row>
    <row r="5" spans="1:10" ht="21.75" customHeight="1" x14ac:dyDescent="0.25">
      <c r="A5" s="297"/>
      <c r="B5" s="297"/>
      <c r="C5" s="297"/>
      <c r="D5" s="297"/>
      <c r="E5" s="297"/>
      <c r="F5" s="297"/>
      <c r="G5" s="297"/>
      <c r="H5" s="297"/>
      <c r="I5" s="297"/>
    </row>
    <row r="6" spans="1:10" ht="24.75" customHeight="1" x14ac:dyDescent="0.25">
      <c r="A6" s="293" t="s">
        <v>177</v>
      </c>
      <c r="B6" s="294"/>
      <c r="C6" s="294"/>
      <c r="D6" s="294"/>
      <c r="E6" s="294"/>
      <c r="F6" s="294"/>
      <c r="G6" s="294"/>
      <c r="H6" s="294"/>
      <c r="I6" s="295"/>
    </row>
    <row r="7" spans="1:10" ht="21.75" customHeight="1" x14ac:dyDescent="0.25">
      <c r="A7" s="296" t="s">
        <v>178</v>
      </c>
      <c r="B7" s="296"/>
      <c r="C7" s="296"/>
      <c r="D7" s="296"/>
      <c r="E7" s="296"/>
      <c r="F7" s="296"/>
      <c r="G7" s="296"/>
      <c r="H7" s="296"/>
      <c r="I7" s="296"/>
    </row>
    <row r="8" spans="1:10" ht="46.5" customHeight="1" x14ac:dyDescent="0.25">
      <c r="A8" s="282" t="s">
        <v>179</v>
      </c>
      <c r="B8" s="283"/>
      <c r="C8" s="283"/>
      <c r="D8" s="283"/>
      <c r="E8" s="283"/>
      <c r="F8" s="283"/>
      <c r="G8" s="283"/>
      <c r="H8" s="283"/>
      <c r="I8" s="284"/>
    </row>
    <row r="9" spans="1:10" ht="89.25" customHeight="1" x14ac:dyDescent="0.25">
      <c r="A9" s="285" t="s">
        <v>528</v>
      </c>
      <c r="B9" s="286"/>
      <c r="C9" s="286"/>
      <c r="D9" s="286"/>
      <c r="E9" s="286"/>
      <c r="F9" s="286"/>
      <c r="G9" s="286"/>
      <c r="H9" s="286"/>
      <c r="I9" s="287"/>
    </row>
    <row r="10" spans="1:10" ht="33" customHeight="1" x14ac:dyDescent="0.25">
      <c r="A10" s="288" t="s">
        <v>39</v>
      </c>
      <c r="B10" s="289"/>
      <c r="C10" s="289"/>
      <c r="D10" s="289"/>
      <c r="E10" s="289"/>
      <c r="F10" s="289"/>
      <c r="G10" s="289"/>
      <c r="H10" s="289"/>
      <c r="I10" s="290"/>
    </row>
    <row r="11" spans="1:10" s="57" customFormat="1" ht="59.25" customHeight="1" x14ac:dyDescent="0.2">
      <c r="A11" s="53" t="s">
        <v>41</v>
      </c>
      <c r="B11" s="54" t="s">
        <v>180</v>
      </c>
      <c r="C11" s="55" t="s">
        <v>181</v>
      </c>
      <c r="D11" s="54" t="s">
        <v>182</v>
      </c>
      <c r="E11" s="54" t="s">
        <v>183</v>
      </c>
      <c r="F11" s="55" t="s">
        <v>184</v>
      </c>
      <c r="G11" s="56" t="s">
        <v>185</v>
      </c>
      <c r="H11" s="23" t="s">
        <v>47</v>
      </c>
      <c r="I11" s="56" t="s">
        <v>186</v>
      </c>
    </row>
    <row r="12" spans="1:10" x14ac:dyDescent="0.25">
      <c r="A12" s="37"/>
      <c r="B12" s="58" t="s">
        <v>187</v>
      </c>
      <c r="C12" s="58" t="s">
        <v>187</v>
      </c>
      <c r="D12" s="58" t="s">
        <v>187</v>
      </c>
      <c r="E12" s="58" t="s">
        <v>187</v>
      </c>
      <c r="F12" s="58" t="s">
        <v>187</v>
      </c>
      <c r="G12" s="58" t="s">
        <v>187</v>
      </c>
      <c r="H12" s="28"/>
      <c r="I12" s="58" t="s">
        <v>187</v>
      </c>
    </row>
    <row r="13" spans="1:10" x14ac:dyDescent="0.25">
      <c r="A13" s="59" t="s">
        <v>188</v>
      </c>
      <c r="B13" s="60">
        <v>0</v>
      </c>
      <c r="C13" s="60">
        <v>0</v>
      </c>
      <c r="D13" s="60">
        <v>0</v>
      </c>
      <c r="E13" s="60"/>
      <c r="F13" s="60">
        <v>0</v>
      </c>
      <c r="G13" s="204">
        <f>SUM(B13+C13+D13+E13+F13)/5</f>
        <v>0</v>
      </c>
      <c r="H13" s="33">
        <v>5</v>
      </c>
      <c r="I13" s="204">
        <f>SUM(G13*5)</f>
        <v>0</v>
      </c>
    </row>
    <row r="14" spans="1:10" x14ac:dyDescent="0.25">
      <c r="A14" s="29" t="s">
        <v>52</v>
      </c>
      <c r="B14" s="61">
        <v>0</v>
      </c>
      <c r="C14" s="61">
        <v>0</v>
      </c>
      <c r="D14" s="61">
        <v>0</v>
      </c>
      <c r="E14" s="61">
        <v>0</v>
      </c>
      <c r="F14" s="61">
        <v>0</v>
      </c>
      <c r="G14" s="200">
        <f t="shared" ref="G14:G77" si="0">SUM(B14+C14+D14+E14+F14)/5</f>
        <v>0</v>
      </c>
      <c r="H14" s="33">
        <v>4</v>
      </c>
      <c r="I14" s="200">
        <f>SUM(G14*4)</f>
        <v>0</v>
      </c>
    </row>
    <row r="15" spans="1:10" x14ac:dyDescent="0.25">
      <c r="A15" s="29" t="s">
        <v>53</v>
      </c>
      <c r="B15" s="61">
        <v>0</v>
      </c>
      <c r="C15" s="61">
        <v>0</v>
      </c>
      <c r="D15" s="61">
        <v>0</v>
      </c>
      <c r="E15" s="61">
        <v>0</v>
      </c>
      <c r="F15" s="61">
        <v>0</v>
      </c>
      <c r="G15" s="200">
        <f t="shared" si="0"/>
        <v>0</v>
      </c>
      <c r="H15" s="33">
        <v>7</v>
      </c>
      <c r="I15" s="200">
        <f>SUM(G15*7)</f>
        <v>0</v>
      </c>
    </row>
    <row r="16" spans="1:10" x14ac:dyDescent="0.25">
      <c r="A16" s="29" t="s">
        <v>54</v>
      </c>
      <c r="B16" s="61">
        <v>0</v>
      </c>
      <c r="C16" s="61">
        <v>0</v>
      </c>
      <c r="D16" s="61">
        <v>0</v>
      </c>
      <c r="E16" s="61">
        <v>0</v>
      </c>
      <c r="F16" s="61">
        <v>0</v>
      </c>
      <c r="G16" s="200">
        <f t="shared" si="0"/>
        <v>0</v>
      </c>
      <c r="H16" s="33">
        <v>5</v>
      </c>
      <c r="I16" s="200">
        <f>SUM(G16*5)</f>
        <v>0</v>
      </c>
    </row>
    <row r="17" spans="1:9" x14ac:dyDescent="0.25">
      <c r="A17" s="29" t="s">
        <v>55</v>
      </c>
      <c r="B17" s="61">
        <v>0</v>
      </c>
      <c r="C17" s="61">
        <v>0</v>
      </c>
      <c r="D17" s="61">
        <v>0</v>
      </c>
      <c r="E17" s="61">
        <v>0</v>
      </c>
      <c r="F17" s="61">
        <v>0</v>
      </c>
      <c r="G17" s="200">
        <f t="shared" si="0"/>
        <v>0</v>
      </c>
      <c r="H17" s="33">
        <v>15</v>
      </c>
      <c r="I17" s="200">
        <f>SUM(G17*15)</f>
        <v>0</v>
      </c>
    </row>
    <row r="18" spans="1:9" x14ac:dyDescent="0.25">
      <c r="A18" s="29" t="s">
        <v>56</v>
      </c>
      <c r="B18" s="61">
        <v>0</v>
      </c>
      <c r="C18" s="61">
        <v>0</v>
      </c>
      <c r="D18" s="61">
        <v>0</v>
      </c>
      <c r="E18" s="61">
        <v>0</v>
      </c>
      <c r="F18" s="61">
        <v>0</v>
      </c>
      <c r="G18" s="200">
        <f t="shared" si="0"/>
        <v>0</v>
      </c>
      <c r="H18" s="33">
        <v>5</v>
      </c>
      <c r="I18" s="200">
        <f>SUM(G18*6)</f>
        <v>0</v>
      </c>
    </row>
    <row r="19" spans="1:9" x14ac:dyDescent="0.25">
      <c r="A19" s="29" t="s">
        <v>57</v>
      </c>
      <c r="B19" s="61">
        <v>0</v>
      </c>
      <c r="C19" s="61">
        <v>0</v>
      </c>
      <c r="D19" s="61">
        <v>0</v>
      </c>
      <c r="E19" s="61">
        <v>0</v>
      </c>
      <c r="F19" s="61">
        <v>0</v>
      </c>
      <c r="G19" s="200">
        <f t="shared" si="0"/>
        <v>0</v>
      </c>
      <c r="H19" s="33">
        <v>4</v>
      </c>
      <c r="I19" s="200">
        <f>SUM(G19*4)</f>
        <v>0</v>
      </c>
    </row>
    <row r="20" spans="1:9" x14ac:dyDescent="0.25">
      <c r="A20" s="29" t="s">
        <v>58</v>
      </c>
      <c r="B20" s="61">
        <v>0</v>
      </c>
      <c r="C20" s="61">
        <v>0</v>
      </c>
      <c r="D20" s="61">
        <v>0</v>
      </c>
      <c r="E20" s="61">
        <v>0</v>
      </c>
      <c r="F20" s="61">
        <v>0</v>
      </c>
      <c r="G20" s="200">
        <f t="shared" si="0"/>
        <v>0</v>
      </c>
      <c r="H20" s="33">
        <v>6</v>
      </c>
      <c r="I20" s="200">
        <f>SUM(G20*5)</f>
        <v>0</v>
      </c>
    </row>
    <row r="21" spans="1:9" x14ac:dyDescent="0.25">
      <c r="A21" s="29" t="s">
        <v>59</v>
      </c>
      <c r="B21" s="61">
        <v>0</v>
      </c>
      <c r="C21" s="61">
        <v>0</v>
      </c>
      <c r="D21" s="61">
        <v>0</v>
      </c>
      <c r="E21" s="61">
        <v>0</v>
      </c>
      <c r="F21" s="61">
        <v>0</v>
      </c>
      <c r="G21" s="200">
        <f t="shared" si="0"/>
        <v>0</v>
      </c>
      <c r="H21" s="33">
        <v>4</v>
      </c>
      <c r="I21" s="200">
        <f>SUM(G21*4)</f>
        <v>0</v>
      </c>
    </row>
    <row r="22" spans="1:9" x14ac:dyDescent="0.25">
      <c r="A22" s="29" t="s">
        <v>60</v>
      </c>
      <c r="B22" s="61">
        <v>0</v>
      </c>
      <c r="C22" s="61">
        <v>0</v>
      </c>
      <c r="D22" s="61">
        <v>0</v>
      </c>
      <c r="E22" s="61">
        <v>0</v>
      </c>
      <c r="F22" s="61">
        <v>0</v>
      </c>
      <c r="G22" s="200">
        <f t="shared" si="0"/>
        <v>0</v>
      </c>
      <c r="H22" s="33">
        <v>4</v>
      </c>
      <c r="I22" s="200">
        <f>SUM(G22*4)</f>
        <v>0</v>
      </c>
    </row>
    <row r="23" spans="1:9" x14ac:dyDescent="0.25">
      <c r="A23" s="29" t="s">
        <v>61</v>
      </c>
      <c r="B23" s="61">
        <v>0</v>
      </c>
      <c r="C23" s="61">
        <v>0</v>
      </c>
      <c r="D23" s="61">
        <v>0</v>
      </c>
      <c r="E23" s="61">
        <v>0</v>
      </c>
      <c r="F23" s="61">
        <v>0</v>
      </c>
      <c r="G23" s="200">
        <f t="shared" si="0"/>
        <v>0</v>
      </c>
      <c r="H23" s="33">
        <v>3</v>
      </c>
      <c r="I23" s="200">
        <f>SUM(G23*3)</f>
        <v>0</v>
      </c>
    </row>
    <row r="24" spans="1:9" x14ac:dyDescent="0.25">
      <c r="A24" s="29" t="s">
        <v>189</v>
      </c>
      <c r="B24" s="61">
        <v>0</v>
      </c>
      <c r="C24" s="61">
        <v>0</v>
      </c>
      <c r="D24" s="61">
        <v>0</v>
      </c>
      <c r="E24" s="61">
        <v>0</v>
      </c>
      <c r="F24" s="61">
        <v>0</v>
      </c>
      <c r="G24" s="200">
        <f t="shared" si="0"/>
        <v>0</v>
      </c>
      <c r="H24" s="33">
        <v>5</v>
      </c>
      <c r="I24" s="200">
        <f>SUM(G24*5)</f>
        <v>0</v>
      </c>
    </row>
    <row r="25" spans="1:9" x14ac:dyDescent="0.25">
      <c r="A25" s="29" t="s">
        <v>63</v>
      </c>
      <c r="B25" s="61">
        <v>0</v>
      </c>
      <c r="C25" s="61">
        <v>0</v>
      </c>
      <c r="D25" s="61">
        <v>0</v>
      </c>
      <c r="E25" s="61">
        <v>0</v>
      </c>
      <c r="F25" s="61">
        <v>0</v>
      </c>
      <c r="G25" s="200">
        <f t="shared" si="0"/>
        <v>0</v>
      </c>
      <c r="H25" s="33">
        <v>5</v>
      </c>
      <c r="I25" s="200">
        <f>SUM(G25*5)</f>
        <v>0</v>
      </c>
    </row>
    <row r="26" spans="1:9" x14ac:dyDescent="0.25">
      <c r="A26" s="29" t="s">
        <v>64</v>
      </c>
      <c r="B26" s="61">
        <v>0</v>
      </c>
      <c r="C26" s="61">
        <v>0</v>
      </c>
      <c r="D26" s="61">
        <v>0</v>
      </c>
      <c r="E26" s="61">
        <v>0</v>
      </c>
      <c r="F26" s="61">
        <v>0</v>
      </c>
      <c r="G26" s="200">
        <f t="shared" si="0"/>
        <v>0</v>
      </c>
      <c r="H26" s="33">
        <v>5</v>
      </c>
      <c r="I26" s="200">
        <f>SUM(G26*5)</f>
        <v>0</v>
      </c>
    </row>
    <row r="27" spans="1:9" x14ac:dyDescent="0.25">
      <c r="A27" s="29" t="s">
        <v>65</v>
      </c>
      <c r="B27" s="61">
        <v>0</v>
      </c>
      <c r="C27" s="61">
        <v>0</v>
      </c>
      <c r="D27" s="61">
        <v>0</v>
      </c>
      <c r="E27" s="61">
        <v>0</v>
      </c>
      <c r="F27" s="61">
        <v>0</v>
      </c>
      <c r="G27" s="200">
        <f t="shared" si="0"/>
        <v>0</v>
      </c>
      <c r="H27" s="33">
        <v>3</v>
      </c>
      <c r="I27" s="200">
        <f>SUM(G27*3)</f>
        <v>0</v>
      </c>
    </row>
    <row r="28" spans="1:9" x14ac:dyDescent="0.25">
      <c r="A28" s="29" t="s">
        <v>66</v>
      </c>
      <c r="B28" s="61">
        <v>0</v>
      </c>
      <c r="C28" s="61">
        <v>0</v>
      </c>
      <c r="D28" s="61">
        <v>0</v>
      </c>
      <c r="E28" s="61">
        <v>0</v>
      </c>
      <c r="F28" s="61">
        <v>0</v>
      </c>
      <c r="G28" s="200">
        <f t="shared" si="0"/>
        <v>0</v>
      </c>
      <c r="H28" s="33">
        <v>11</v>
      </c>
      <c r="I28" s="200">
        <f>SUM(G28*11)</f>
        <v>0</v>
      </c>
    </row>
    <row r="29" spans="1:9" x14ac:dyDescent="0.25">
      <c r="A29" s="29" t="s">
        <v>190</v>
      </c>
      <c r="B29" s="61">
        <v>0</v>
      </c>
      <c r="C29" s="61">
        <v>0</v>
      </c>
      <c r="D29" s="61">
        <v>0</v>
      </c>
      <c r="E29" s="61">
        <v>0</v>
      </c>
      <c r="F29" s="61">
        <v>0</v>
      </c>
      <c r="G29" s="200">
        <f t="shared" si="0"/>
        <v>0</v>
      </c>
      <c r="H29" s="33">
        <v>9</v>
      </c>
      <c r="I29" s="200">
        <f>SUM(G29*9)</f>
        <v>0</v>
      </c>
    </row>
    <row r="30" spans="1:9" x14ac:dyDescent="0.25">
      <c r="A30" s="29" t="s">
        <v>191</v>
      </c>
      <c r="B30" s="61">
        <v>0</v>
      </c>
      <c r="C30" s="61">
        <v>0</v>
      </c>
      <c r="D30" s="61">
        <v>0</v>
      </c>
      <c r="E30" s="61">
        <v>0</v>
      </c>
      <c r="F30" s="61">
        <v>0</v>
      </c>
      <c r="G30" s="200">
        <f t="shared" si="0"/>
        <v>0</v>
      </c>
      <c r="H30" s="33">
        <v>5</v>
      </c>
      <c r="I30" s="200">
        <f>SUM(G30*5)</f>
        <v>0</v>
      </c>
    </row>
    <row r="31" spans="1:9" x14ac:dyDescent="0.25">
      <c r="A31" s="29" t="s">
        <v>69</v>
      </c>
      <c r="B31" s="61">
        <v>0</v>
      </c>
      <c r="C31" s="61">
        <v>0</v>
      </c>
      <c r="D31" s="61">
        <v>0</v>
      </c>
      <c r="E31" s="61">
        <v>0</v>
      </c>
      <c r="F31" s="61">
        <v>0</v>
      </c>
      <c r="G31" s="200">
        <f t="shared" si="0"/>
        <v>0</v>
      </c>
      <c r="H31" s="33">
        <v>3</v>
      </c>
      <c r="I31" s="200">
        <f>SUM(G31*3)</f>
        <v>0</v>
      </c>
    </row>
    <row r="32" spans="1:9" x14ac:dyDescent="0.25">
      <c r="A32" s="29" t="s">
        <v>70</v>
      </c>
      <c r="B32" s="61">
        <v>0</v>
      </c>
      <c r="C32" s="61">
        <v>0</v>
      </c>
      <c r="D32" s="61">
        <v>0</v>
      </c>
      <c r="E32" s="61">
        <v>0</v>
      </c>
      <c r="F32" s="61">
        <v>0</v>
      </c>
      <c r="G32" s="200">
        <f t="shared" si="0"/>
        <v>0</v>
      </c>
      <c r="H32" s="33">
        <v>7</v>
      </c>
      <c r="I32" s="200">
        <f>SUM(G32*9)</f>
        <v>0</v>
      </c>
    </row>
    <row r="33" spans="1:9" x14ac:dyDescent="0.25">
      <c r="A33" s="29" t="s">
        <v>71</v>
      </c>
      <c r="B33" s="61">
        <v>0</v>
      </c>
      <c r="C33" s="61">
        <v>0</v>
      </c>
      <c r="D33" s="61">
        <v>0</v>
      </c>
      <c r="E33" s="61">
        <v>0</v>
      </c>
      <c r="F33" s="61">
        <v>0</v>
      </c>
      <c r="G33" s="200">
        <f t="shared" si="0"/>
        <v>0</v>
      </c>
      <c r="H33" s="33">
        <v>4</v>
      </c>
      <c r="I33" s="200">
        <f>SUM(G33*4)</f>
        <v>0</v>
      </c>
    </row>
    <row r="34" spans="1:9" x14ac:dyDescent="0.25">
      <c r="A34" s="29" t="s">
        <v>72</v>
      </c>
      <c r="B34" s="61">
        <v>0</v>
      </c>
      <c r="C34" s="61">
        <v>0</v>
      </c>
      <c r="D34" s="61">
        <v>0</v>
      </c>
      <c r="E34" s="61">
        <v>0</v>
      </c>
      <c r="F34" s="61">
        <v>0</v>
      </c>
      <c r="G34" s="200">
        <f t="shared" si="0"/>
        <v>0</v>
      </c>
      <c r="H34" s="33">
        <v>11</v>
      </c>
      <c r="I34" s="200">
        <f>SUM(G34*11)</f>
        <v>0</v>
      </c>
    </row>
    <row r="35" spans="1:9" x14ac:dyDescent="0.25">
      <c r="A35" s="29" t="s">
        <v>73</v>
      </c>
      <c r="B35" s="61">
        <v>0</v>
      </c>
      <c r="C35" s="61">
        <v>0</v>
      </c>
      <c r="D35" s="61">
        <v>0</v>
      </c>
      <c r="E35" s="61">
        <v>0</v>
      </c>
      <c r="F35" s="61">
        <v>0</v>
      </c>
      <c r="G35" s="200">
        <f t="shared" si="0"/>
        <v>0</v>
      </c>
      <c r="H35" s="33">
        <v>4</v>
      </c>
      <c r="I35" s="200">
        <f>SUM(G35*4)</f>
        <v>0</v>
      </c>
    </row>
    <row r="36" spans="1:9" x14ac:dyDescent="0.25">
      <c r="A36" s="29" t="s">
        <v>74</v>
      </c>
      <c r="B36" s="61">
        <v>0</v>
      </c>
      <c r="C36" s="61">
        <v>0</v>
      </c>
      <c r="D36" s="61">
        <v>0</v>
      </c>
      <c r="E36" s="61">
        <v>0</v>
      </c>
      <c r="F36" s="61">
        <v>0</v>
      </c>
      <c r="G36" s="200">
        <f t="shared" si="0"/>
        <v>0</v>
      </c>
      <c r="H36" s="33">
        <v>5</v>
      </c>
      <c r="I36" s="200">
        <f>SUM(G36*4)</f>
        <v>0</v>
      </c>
    </row>
    <row r="37" spans="1:9" x14ac:dyDescent="0.25">
      <c r="A37" s="29" t="s">
        <v>75</v>
      </c>
      <c r="B37" s="61">
        <v>0</v>
      </c>
      <c r="C37" s="61">
        <v>0</v>
      </c>
      <c r="D37" s="61">
        <v>0</v>
      </c>
      <c r="E37" s="61">
        <v>0</v>
      </c>
      <c r="F37" s="61">
        <v>0</v>
      </c>
      <c r="G37" s="200">
        <f t="shared" si="0"/>
        <v>0</v>
      </c>
      <c r="H37" s="33">
        <v>5</v>
      </c>
      <c r="I37" s="200">
        <f>SUM(G37*5)</f>
        <v>0</v>
      </c>
    </row>
    <row r="38" spans="1:9" x14ac:dyDescent="0.25">
      <c r="A38" s="29" t="s">
        <v>76</v>
      </c>
      <c r="B38" s="61">
        <v>0</v>
      </c>
      <c r="C38" s="61">
        <v>0</v>
      </c>
      <c r="D38" s="61">
        <v>0</v>
      </c>
      <c r="E38" s="61">
        <v>0</v>
      </c>
      <c r="F38" s="61">
        <v>0</v>
      </c>
      <c r="G38" s="200">
        <f t="shared" si="0"/>
        <v>0</v>
      </c>
      <c r="H38" s="33">
        <v>5</v>
      </c>
      <c r="I38" s="200">
        <f>SUM(G38*5)</f>
        <v>0</v>
      </c>
    </row>
    <row r="39" spans="1:9" x14ac:dyDescent="0.25">
      <c r="A39" s="29" t="s">
        <v>77</v>
      </c>
      <c r="B39" s="61">
        <v>0</v>
      </c>
      <c r="C39" s="61">
        <v>0</v>
      </c>
      <c r="D39" s="61">
        <v>0</v>
      </c>
      <c r="E39" s="61">
        <v>0</v>
      </c>
      <c r="F39" s="61">
        <v>0</v>
      </c>
      <c r="G39" s="200">
        <f t="shared" si="0"/>
        <v>0</v>
      </c>
      <c r="H39" s="33">
        <v>5</v>
      </c>
      <c r="I39" s="200">
        <f>SUM(G39*6)</f>
        <v>0</v>
      </c>
    </row>
    <row r="40" spans="1:9" x14ac:dyDescent="0.25">
      <c r="A40" s="29" t="s">
        <v>78</v>
      </c>
      <c r="B40" s="61">
        <v>0</v>
      </c>
      <c r="C40" s="61">
        <v>0</v>
      </c>
      <c r="D40" s="61">
        <v>0</v>
      </c>
      <c r="E40" s="61">
        <v>0</v>
      </c>
      <c r="F40" s="61">
        <v>0</v>
      </c>
      <c r="G40" s="200">
        <f t="shared" si="0"/>
        <v>0</v>
      </c>
      <c r="H40" s="33">
        <v>5</v>
      </c>
      <c r="I40" s="200">
        <f>SUM(G40*5)</f>
        <v>0</v>
      </c>
    </row>
    <row r="41" spans="1:9" x14ac:dyDescent="0.25">
      <c r="A41" s="29" t="s">
        <v>79</v>
      </c>
      <c r="B41" s="61">
        <v>0</v>
      </c>
      <c r="C41" s="61">
        <v>0</v>
      </c>
      <c r="D41" s="61">
        <v>0</v>
      </c>
      <c r="E41" s="61">
        <v>0</v>
      </c>
      <c r="F41" s="61">
        <v>0</v>
      </c>
      <c r="G41" s="200">
        <f t="shared" si="0"/>
        <v>0</v>
      </c>
      <c r="H41" s="33">
        <v>4</v>
      </c>
      <c r="I41" s="200">
        <f>SUM(G41*5)</f>
        <v>0</v>
      </c>
    </row>
    <row r="42" spans="1:9" x14ac:dyDescent="0.25">
      <c r="A42" s="29" t="s">
        <v>80</v>
      </c>
      <c r="B42" s="61">
        <v>0</v>
      </c>
      <c r="C42" s="61">
        <v>0</v>
      </c>
      <c r="D42" s="61">
        <v>0</v>
      </c>
      <c r="E42" s="61">
        <v>0</v>
      </c>
      <c r="F42" s="61">
        <v>0</v>
      </c>
      <c r="G42" s="200">
        <f t="shared" si="0"/>
        <v>0</v>
      </c>
      <c r="H42" s="33">
        <v>5</v>
      </c>
      <c r="I42" s="200">
        <f>SUM(G42*5)</f>
        <v>0</v>
      </c>
    </row>
    <row r="43" spans="1:9" x14ac:dyDescent="0.25">
      <c r="A43" s="29" t="s">
        <v>81</v>
      </c>
      <c r="B43" s="61">
        <v>0</v>
      </c>
      <c r="C43" s="61">
        <v>0</v>
      </c>
      <c r="D43" s="61">
        <v>0</v>
      </c>
      <c r="E43" s="61">
        <v>0</v>
      </c>
      <c r="F43" s="61">
        <v>0</v>
      </c>
      <c r="G43" s="200">
        <f t="shared" si="0"/>
        <v>0</v>
      </c>
      <c r="H43" s="33">
        <v>4</v>
      </c>
      <c r="I43" s="200">
        <f>SUM(G43*5)</f>
        <v>0</v>
      </c>
    </row>
    <row r="44" spans="1:9" x14ac:dyDescent="0.25">
      <c r="A44" s="29" t="s">
        <v>82</v>
      </c>
      <c r="B44" s="61">
        <v>0</v>
      </c>
      <c r="C44" s="61">
        <v>0</v>
      </c>
      <c r="D44" s="61">
        <v>0</v>
      </c>
      <c r="E44" s="61">
        <v>0</v>
      </c>
      <c r="F44" s="61">
        <v>0</v>
      </c>
      <c r="G44" s="200">
        <f t="shared" si="0"/>
        <v>0</v>
      </c>
      <c r="H44" s="33">
        <v>5</v>
      </c>
      <c r="I44" s="200">
        <f>SUM(G44*5)</f>
        <v>0</v>
      </c>
    </row>
    <row r="45" spans="1:9" x14ac:dyDescent="0.25">
      <c r="A45" s="29" t="s">
        <v>192</v>
      </c>
      <c r="B45" s="61">
        <v>0</v>
      </c>
      <c r="C45" s="61">
        <v>0</v>
      </c>
      <c r="D45" s="61">
        <v>0</v>
      </c>
      <c r="E45" s="61">
        <v>0</v>
      </c>
      <c r="F45" s="61">
        <v>0</v>
      </c>
      <c r="G45" s="200">
        <f t="shared" si="0"/>
        <v>0</v>
      </c>
      <c r="H45" s="33">
        <v>4</v>
      </c>
      <c r="I45" s="200">
        <f>SUM(G45*4)</f>
        <v>0</v>
      </c>
    </row>
    <row r="46" spans="1:9" x14ac:dyDescent="0.25">
      <c r="A46" s="29" t="s">
        <v>193</v>
      </c>
      <c r="B46" s="61">
        <v>0</v>
      </c>
      <c r="C46" s="61">
        <v>0</v>
      </c>
      <c r="D46" s="61">
        <v>0</v>
      </c>
      <c r="E46" s="61">
        <v>0</v>
      </c>
      <c r="F46" s="61">
        <v>0</v>
      </c>
      <c r="G46" s="200">
        <f t="shared" si="0"/>
        <v>0</v>
      </c>
      <c r="H46" s="33">
        <v>5</v>
      </c>
      <c r="I46" s="200">
        <f>SUM(G46*4)</f>
        <v>0</v>
      </c>
    </row>
    <row r="47" spans="1:9" x14ac:dyDescent="0.25">
      <c r="A47" s="29" t="s">
        <v>194</v>
      </c>
      <c r="B47" s="61">
        <v>0</v>
      </c>
      <c r="C47" s="61">
        <v>0</v>
      </c>
      <c r="D47" s="61">
        <v>0</v>
      </c>
      <c r="E47" s="61">
        <v>0</v>
      </c>
      <c r="F47" s="61">
        <v>0</v>
      </c>
      <c r="G47" s="200">
        <f t="shared" si="0"/>
        <v>0</v>
      </c>
      <c r="H47" s="33">
        <v>5</v>
      </c>
      <c r="I47" s="200">
        <f>SUM(G47*5)</f>
        <v>0</v>
      </c>
    </row>
    <row r="48" spans="1:9" x14ac:dyDescent="0.25">
      <c r="A48" s="29" t="s">
        <v>86</v>
      </c>
      <c r="B48" s="61">
        <v>0</v>
      </c>
      <c r="C48" s="61">
        <v>0</v>
      </c>
      <c r="D48" s="61">
        <v>0</v>
      </c>
      <c r="E48" s="61">
        <v>0</v>
      </c>
      <c r="F48" s="61">
        <v>0</v>
      </c>
      <c r="G48" s="200">
        <f t="shared" si="0"/>
        <v>0</v>
      </c>
      <c r="H48" s="33">
        <v>3</v>
      </c>
      <c r="I48" s="200">
        <f>SUM(G48*3)</f>
        <v>0</v>
      </c>
    </row>
    <row r="49" spans="1:9" x14ac:dyDescent="0.25">
      <c r="A49" s="29" t="s">
        <v>87</v>
      </c>
      <c r="B49" s="61">
        <v>0</v>
      </c>
      <c r="C49" s="61">
        <v>0</v>
      </c>
      <c r="D49" s="61">
        <v>0</v>
      </c>
      <c r="E49" s="61">
        <v>0</v>
      </c>
      <c r="F49" s="61">
        <v>0</v>
      </c>
      <c r="G49" s="200">
        <f t="shared" si="0"/>
        <v>0</v>
      </c>
      <c r="H49" s="33">
        <v>6</v>
      </c>
      <c r="I49" s="200">
        <f>SUM(G49*6)</f>
        <v>0</v>
      </c>
    </row>
    <row r="50" spans="1:9" x14ac:dyDescent="0.25">
      <c r="A50" s="29" t="s">
        <v>195</v>
      </c>
      <c r="B50" s="61">
        <v>0</v>
      </c>
      <c r="C50" s="61">
        <v>0</v>
      </c>
      <c r="D50" s="61">
        <v>0</v>
      </c>
      <c r="E50" s="61">
        <v>0</v>
      </c>
      <c r="F50" s="61">
        <v>0</v>
      </c>
      <c r="G50" s="200">
        <f t="shared" si="0"/>
        <v>0</v>
      </c>
      <c r="H50" s="33">
        <v>4</v>
      </c>
      <c r="I50" s="200">
        <f>SUM(G50*4)</f>
        <v>0</v>
      </c>
    </row>
    <row r="51" spans="1:9" x14ac:dyDescent="0.25">
      <c r="A51" s="29" t="s">
        <v>196</v>
      </c>
      <c r="B51" s="61">
        <v>0</v>
      </c>
      <c r="C51" s="61">
        <v>0</v>
      </c>
      <c r="D51" s="61">
        <v>0</v>
      </c>
      <c r="E51" s="61">
        <v>0</v>
      </c>
      <c r="F51" s="61">
        <v>0</v>
      </c>
      <c r="G51" s="200">
        <f t="shared" si="0"/>
        <v>0</v>
      </c>
      <c r="H51" s="33">
        <v>5</v>
      </c>
      <c r="I51" s="200">
        <f>SUM(G51*5)</f>
        <v>0</v>
      </c>
    </row>
    <row r="52" spans="1:9" x14ac:dyDescent="0.25">
      <c r="A52" s="29" t="s">
        <v>90</v>
      </c>
      <c r="B52" s="61">
        <v>0</v>
      </c>
      <c r="C52" s="61">
        <v>0</v>
      </c>
      <c r="D52" s="61">
        <v>0</v>
      </c>
      <c r="E52" s="61">
        <v>0</v>
      </c>
      <c r="F52" s="61">
        <v>0</v>
      </c>
      <c r="G52" s="200">
        <f t="shared" si="0"/>
        <v>0</v>
      </c>
      <c r="H52" s="33">
        <v>4</v>
      </c>
      <c r="I52" s="200">
        <f>SUM(G52*4)</f>
        <v>0</v>
      </c>
    </row>
    <row r="53" spans="1:9" x14ac:dyDescent="0.25">
      <c r="A53" s="29" t="s">
        <v>91</v>
      </c>
      <c r="B53" s="61">
        <v>0</v>
      </c>
      <c r="C53" s="61">
        <v>0</v>
      </c>
      <c r="D53" s="61">
        <v>0</v>
      </c>
      <c r="E53" s="61">
        <v>0</v>
      </c>
      <c r="F53" s="61">
        <v>0</v>
      </c>
      <c r="G53" s="200">
        <f t="shared" si="0"/>
        <v>0</v>
      </c>
      <c r="H53" s="33">
        <v>7</v>
      </c>
      <c r="I53" s="200">
        <f>SUM(G53*7)</f>
        <v>0</v>
      </c>
    </row>
    <row r="54" spans="1:9" x14ac:dyDescent="0.25">
      <c r="A54" s="29" t="s">
        <v>197</v>
      </c>
      <c r="B54" s="61">
        <v>0</v>
      </c>
      <c r="C54" s="61">
        <v>0</v>
      </c>
      <c r="D54" s="61">
        <v>0</v>
      </c>
      <c r="E54" s="61">
        <v>0</v>
      </c>
      <c r="F54" s="61">
        <v>0</v>
      </c>
      <c r="G54" s="200">
        <f t="shared" si="0"/>
        <v>0</v>
      </c>
      <c r="H54" s="33">
        <v>14</v>
      </c>
      <c r="I54" s="200">
        <f>SUM(G54*14)</f>
        <v>0</v>
      </c>
    </row>
    <row r="55" spans="1:9" x14ac:dyDescent="0.25">
      <c r="A55" s="29" t="s">
        <v>94</v>
      </c>
      <c r="B55" s="61">
        <v>0</v>
      </c>
      <c r="C55" s="61">
        <v>0</v>
      </c>
      <c r="D55" s="61">
        <v>0</v>
      </c>
      <c r="E55" s="61">
        <v>0</v>
      </c>
      <c r="F55" s="61">
        <v>0</v>
      </c>
      <c r="G55" s="200">
        <f t="shared" si="0"/>
        <v>0</v>
      </c>
      <c r="H55" s="33">
        <v>5</v>
      </c>
      <c r="I55" s="200">
        <f>SUM(G55*5)</f>
        <v>0</v>
      </c>
    </row>
    <row r="56" spans="1:9" x14ac:dyDescent="0.25">
      <c r="A56" s="29" t="s">
        <v>95</v>
      </c>
      <c r="B56" s="61">
        <v>0</v>
      </c>
      <c r="C56" s="61">
        <v>0</v>
      </c>
      <c r="D56" s="61">
        <v>0</v>
      </c>
      <c r="E56" s="61">
        <v>0</v>
      </c>
      <c r="F56" s="61">
        <v>0</v>
      </c>
      <c r="G56" s="200">
        <f t="shared" si="0"/>
        <v>0</v>
      </c>
      <c r="H56" s="33">
        <v>6</v>
      </c>
      <c r="I56" s="200">
        <f>SUM(G56*6)</f>
        <v>0</v>
      </c>
    </row>
    <row r="57" spans="1:9" x14ac:dyDescent="0.25">
      <c r="A57" s="29" t="s">
        <v>96</v>
      </c>
      <c r="B57" s="61">
        <v>0</v>
      </c>
      <c r="C57" s="61">
        <v>0</v>
      </c>
      <c r="D57" s="61">
        <v>0</v>
      </c>
      <c r="E57" s="61">
        <v>0</v>
      </c>
      <c r="F57" s="61">
        <v>0</v>
      </c>
      <c r="G57" s="200">
        <f t="shared" si="0"/>
        <v>0</v>
      </c>
      <c r="H57" s="33">
        <v>6</v>
      </c>
      <c r="I57" s="200">
        <f>SUM(G57*6)</f>
        <v>0</v>
      </c>
    </row>
    <row r="58" spans="1:9" x14ac:dyDescent="0.25">
      <c r="A58" s="29" t="s">
        <v>198</v>
      </c>
      <c r="B58" s="61">
        <v>0</v>
      </c>
      <c r="C58" s="61">
        <v>0</v>
      </c>
      <c r="D58" s="61">
        <v>0</v>
      </c>
      <c r="E58" s="61">
        <v>0</v>
      </c>
      <c r="F58" s="61">
        <v>0</v>
      </c>
      <c r="G58" s="200">
        <f t="shared" si="0"/>
        <v>0</v>
      </c>
      <c r="H58" s="33">
        <v>4</v>
      </c>
      <c r="I58" s="200">
        <f>SUM(G58*4)</f>
        <v>0</v>
      </c>
    </row>
    <row r="59" spans="1:9" x14ac:dyDescent="0.25">
      <c r="A59" s="29" t="s">
        <v>98</v>
      </c>
      <c r="B59" s="61">
        <v>0</v>
      </c>
      <c r="C59" s="61">
        <v>0</v>
      </c>
      <c r="D59" s="61">
        <v>0</v>
      </c>
      <c r="E59" s="61">
        <v>0</v>
      </c>
      <c r="F59" s="61">
        <v>0</v>
      </c>
      <c r="G59" s="200">
        <f t="shared" si="0"/>
        <v>0</v>
      </c>
      <c r="H59" s="33">
        <v>2</v>
      </c>
      <c r="I59" s="200">
        <f>SUM(G59*2)</f>
        <v>0</v>
      </c>
    </row>
    <row r="60" spans="1:9" x14ac:dyDescent="0.25">
      <c r="A60" s="29" t="s">
        <v>99</v>
      </c>
      <c r="B60" s="61">
        <v>0</v>
      </c>
      <c r="C60" s="61">
        <v>0</v>
      </c>
      <c r="D60" s="61">
        <v>0</v>
      </c>
      <c r="E60" s="61">
        <v>0</v>
      </c>
      <c r="F60" s="61">
        <v>0</v>
      </c>
      <c r="G60" s="200">
        <f t="shared" si="0"/>
        <v>0</v>
      </c>
      <c r="H60" s="33">
        <v>4</v>
      </c>
      <c r="I60" s="200">
        <f>SUM(G60*4)</f>
        <v>0</v>
      </c>
    </row>
    <row r="61" spans="1:9" x14ac:dyDescent="0.25">
      <c r="A61" s="29" t="s">
        <v>100</v>
      </c>
      <c r="B61" s="61">
        <v>0</v>
      </c>
      <c r="C61" s="61">
        <v>0</v>
      </c>
      <c r="D61" s="61">
        <v>0</v>
      </c>
      <c r="E61" s="61">
        <v>0</v>
      </c>
      <c r="F61" s="61">
        <v>0</v>
      </c>
      <c r="G61" s="200">
        <f t="shared" si="0"/>
        <v>0</v>
      </c>
      <c r="H61" s="33">
        <v>4</v>
      </c>
      <c r="I61" s="200">
        <f>SUM(G61*4)</f>
        <v>0</v>
      </c>
    </row>
    <row r="62" spans="1:9" x14ac:dyDescent="0.25">
      <c r="A62" s="29" t="s">
        <v>101</v>
      </c>
      <c r="B62" s="61">
        <v>0</v>
      </c>
      <c r="C62" s="61">
        <v>0</v>
      </c>
      <c r="D62" s="61">
        <v>0</v>
      </c>
      <c r="E62" s="61">
        <v>0</v>
      </c>
      <c r="F62" s="61">
        <v>0</v>
      </c>
      <c r="G62" s="200">
        <f t="shared" si="0"/>
        <v>0</v>
      </c>
      <c r="H62" s="33">
        <v>6</v>
      </c>
      <c r="I62" s="200">
        <f>SUM(G62*6)</f>
        <v>0</v>
      </c>
    </row>
    <row r="63" spans="1:9" x14ac:dyDescent="0.25">
      <c r="A63" s="29" t="s">
        <v>102</v>
      </c>
      <c r="B63" s="61">
        <v>0</v>
      </c>
      <c r="C63" s="61">
        <v>0</v>
      </c>
      <c r="D63" s="61">
        <v>0</v>
      </c>
      <c r="E63" s="61">
        <v>0</v>
      </c>
      <c r="F63" s="61">
        <v>0</v>
      </c>
      <c r="G63" s="200">
        <f t="shared" si="0"/>
        <v>0</v>
      </c>
      <c r="H63" s="33">
        <v>3</v>
      </c>
      <c r="I63" s="200">
        <f>SUM(G63*3)</f>
        <v>0</v>
      </c>
    </row>
    <row r="64" spans="1:9" x14ac:dyDescent="0.25">
      <c r="A64" s="29" t="s">
        <v>103</v>
      </c>
      <c r="B64" s="61">
        <v>0</v>
      </c>
      <c r="C64" s="61">
        <v>0</v>
      </c>
      <c r="D64" s="61">
        <v>0</v>
      </c>
      <c r="E64" s="61">
        <v>0</v>
      </c>
      <c r="F64" s="61">
        <v>0</v>
      </c>
      <c r="G64" s="200">
        <f t="shared" si="0"/>
        <v>0</v>
      </c>
      <c r="H64" s="33">
        <v>5</v>
      </c>
      <c r="I64" s="200">
        <f>SUM(G64*5)</f>
        <v>0</v>
      </c>
    </row>
    <row r="65" spans="1:9" x14ac:dyDescent="0.25">
      <c r="A65" s="29" t="s">
        <v>104</v>
      </c>
      <c r="B65" s="61">
        <v>0</v>
      </c>
      <c r="C65" s="61">
        <v>0</v>
      </c>
      <c r="D65" s="61">
        <v>0</v>
      </c>
      <c r="E65" s="61">
        <v>0</v>
      </c>
      <c r="F65" s="61">
        <v>0</v>
      </c>
      <c r="G65" s="200">
        <f t="shared" si="0"/>
        <v>0</v>
      </c>
      <c r="H65" s="33">
        <v>5</v>
      </c>
      <c r="I65" s="200">
        <f>SUM(G65*5)</f>
        <v>0</v>
      </c>
    </row>
    <row r="66" spans="1:9" x14ac:dyDescent="0.25">
      <c r="A66" s="29" t="s">
        <v>105</v>
      </c>
      <c r="B66" s="61">
        <v>0</v>
      </c>
      <c r="C66" s="61">
        <v>0</v>
      </c>
      <c r="D66" s="61">
        <v>0</v>
      </c>
      <c r="E66" s="61">
        <v>0</v>
      </c>
      <c r="F66" s="61">
        <v>0</v>
      </c>
      <c r="G66" s="200">
        <f t="shared" si="0"/>
        <v>0</v>
      </c>
      <c r="H66" s="33">
        <v>5</v>
      </c>
      <c r="I66" s="200">
        <f>SUM(G66*5)</f>
        <v>0</v>
      </c>
    </row>
    <row r="67" spans="1:9" x14ac:dyDescent="0.25">
      <c r="A67" s="29" t="s">
        <v>106</v>
      </c>
      <c r="B67" s="61">
        <v>0</v>
      </c>
      <c r="C67" s="61">
        <v>0</v>
      </c>
      <c r="D67" s="61">
        <v>0</v>
      </c>
      <c r="E67" s="61">
        <v>0</v>
      </c>
      <c r="F67" s="61">
        <v>0</v>
      </c>
      <c r="G67" s="200">
        <f t="shared" si="0"/>
        <v>0</v>
      </c>
      <c r="H67" s="33">
        <v>3</v>
      </c>
      <c r="I67" s="200">
        <f>SUM(G67*3)</f>
        <v>0</v>
      </c>
    </row>
    <row r="68" spans="1:9" x14ac:dyDescent="0.25">
      <c r="A68" s="29" t="s">
        <v>107</v>
      </c>
      <c r="B68" s="61">
        <v>0</v>
      </c>
      <c r="C68" s="61">
        <v>0</v>
      </c>
      <c r="D68" s="61">
        <v>0</v>
      </c>
      <c r="E68" s="61">
        <v>0</v>
      </c>
      <c r="F68" s="61">
        <v>0</v>
      </c>
      <c r="G68" s="200">
        <f t="shared" si="0"/>
        <v>0</v>
      </c>
      <c r="H68" s="33">
        <v>5</v>
      </c>
      <c r="I68" s="200">
        <f>SUM(G68*5)</f>
        <v>0</v>
      </c>
    </row>
    <row r="69" spans="1:9" x14ac:dyDescent="0.25">
      <c r="A69" s="29" t="s">
        <v>108</v>
      </c>
      <c r="B69" s="61">
        <v>0</v>
      </c>
      <c r="C69" s="61">
        <v>0</v>
      </c>
      <c r="D69" s="61">
        <v>0</v>
      </c>
      <c r="E69" s="61">
        <v>0</v>
      </c>
      <c r="F69" s="61">
        <v>0</v>
      </c>
      <c r="G69" s="200">
        <f t="shared" si="0"/>
        <v>0</v>
      </c>
      <c r="H69" s="33">
        <v>4</v>
      </c>
      <c r="I69" s="200">
        <f>SUM(G69*4)</f>
        <v>0</v>
      </c>
    </row>
    <row r="70" spans="1:9" x14ac:dyDescent="0.25">
      <c r="A70" s="29" t="s">
        <v>109</v>
      </c>
      <c r="B70" s="61">
        <v>0</v>
      </c>
      <c r="C70" s="61">
        <v>0</v>
      </c>
      <c r="D70" s="61">
        <v>0</v>
      </c>
      <c r="E70" s="61">
        <v>0</v>
      </c>
      <c r="F70" s="61">
        <v>0</v>
      </c>
      <c r="G70" s="200">
        <f t="shared" si="0"/>
        <v>0</v>
      </c>
      <c r="H70" s="33">
        <v>9</v>
      </c>
      <c r="I70" s="200">
        <f>SUM(G70*7)</f>
        <v>0</v>
      </c>
    </row>
    <row r="71" spans="1:9" x14ac:dyDescent="0.25">
      <c r="A71" s="29" t="s">
        <v>110</v>
      </c>
      <c r="B71" s="61">
        <v>0</v>
      </c>
      <c r="C71" s="61">
        <v>0</v>
      </c>
      <c r="D71" s="61">
        <v>0</v>
      </c>
      <c r="E71" s="61">
        <v>0</v>
      </c>
      <c r="F71" s="61">
        <v>0</v>
      </c>
      <c r="G71" s="200">
        <f t="shared" si="0"/>
        <v>0</v>
      </c>
      <c r="H71" s="33">
        <v>6</v>
      </c>
      <c r="I71" s="200">
        <f>SUM(G71*7)</f>
        <v>0</v>
      </c>
    </row>
    <row r="72" spans="1:9" x14ac:dyDescent="0.25">
      <c r="A72" s="29" t="s">
        <v>111</v>
      </c>
      <c r="B72" s="61">
        <v>0</v>
      </c>
      <c r="C72" s="61">
        <v>0</v>
      </c>
      <c r="D72" s="61">
        <v>0</v>
      </c>
      <c r="E72" s="61">
        <v>0</v>
      </c>
      <c r="F72" s="61">
        <v>0</v>
      </c>
      <c r="G72" s="200">
        <f t="shared" si="0"/>
        <v>0</v>
      </c>
      <c r="H72" s="33">
        <v>4</v>
      </c>
      <c r="I72" s="200">
        <f>SUM(G72*4)</f>
        <v>0</v>
      </c>
    </row>
    <row r="73" spans="1:9" x14ac:dyDescent="0.25">
      <c r="A73" s="29" t="s">
        <v>112</v>
      </c>
      <c r="B73" s="61">
        <v>0</v>
      </c>
      <c r="C73" s="61">
        <v>0</v>
      </c>
      <c r="D73" s="61">
        <v>0</v>
      </c>
      <c r="E73" s="61">
        <v>0</v>
      </c>
      <c r="F73" s="61">
        <v>0</v>
      </c>
      <c r="G73" s="200">
        <f t="shared" si="0"/>
        <v>0</v>
      </c>
      <c r="H73" s="33">
        <v>5</v>
      </c>
      <c r="I73" s="200">
        <f>SUM(G73*5)</f>
        <v>0</v>
      </c>
    </row>
    <row r="74" spans="1:9" x14ac:dyDescent="0.25">
      <c r="A74" s="29" t="s">
        <v>113</v>
      </c>
      <c r="B74" s="61">
        <v>0</v>
      </c>
      <c r="C74" s="61">
        <v>0</v>
      </c>
      <c r="D74" s="61">
        <v>0</v>
      </c>
      <c r="E74" s="61">
        <v>0</v>
      </c>
      <c r="F74" s="61">
        <v>0</v>
      </c>
      <c r="G74" s="200">
        <f t="shared" si="0"/>
        <v>0</v>
      </c>
      <c r="H74" s="33">
        <v>4</v>
      </c>
      <c r="I74" s="200">
        <f>SUM(G74*5)</f>
        <v>0</v>
      </c>
    </row>
    <row r="75" spans="1:9" x14ac:dyDescent="0.25">
      <c r="A75" s="29" t="s">
        <v>114</v>
      </c>
      <c r="B75" s="61">
        <v>0</v>
      </c>
      <c r="C75" s="61">
        <v>0</v>
      </c>
      <c r="D75" s="61">
        <v>0</v>
      </c>
      <c r="E75" s="61">
        <v>0</v>
      </c>
      <c r="F75" s="61">
        <v>0</v>
      </c>
      <c r="G75" s="200">
        <f t="shared" si="0"/>
        <v>0</v>
      </c>
      <c r="H75" s="33">
        <v>5</v>
      </c>
      <c r="I75" s="200">
        <f>SUM(G75*5)</f>
        <v>0</v>
      </c>
    </row>
    <row r="76" spans="1:9" x14ac:dyDescent="0.25">
      <c r="A76" s="29" t="s">
        <v>115</v>
      </c>
      <c r="B76" s="61">
        <v>0</v>
      </c>
      <c r="C76" s="61">
        <v>0</v>
      </c>
      <c r="D76" s="61">
        <v>0</v>
      </c>
      <c r="E76" s="61">
        <v>0</v>
      </c>
      <c r="F76" s="61">
        <v>0</v>
      </c>
      <c r="G76" s="200">
        <f t="shared" si="0"/>
        <v>0</v>
      </c>
      <c r="H76" s="33">
        <v>4</v>
      </c>
      <c r="I76" s="200">
        <f>SUM(G76*4)</f>
        <v>0</v>
      </c>
    </row>
    <row r="77" spans="1:9" x14ac:dyDescent="0.25">
      <c r="A77" s="29" t="s">
        <v>116</v>
      </c>
      <c r="B77" s="61">
        <v>0</v>
      </c>
      <c r="C77" s="61">
        <v>0</v>
      </c>
      <c r="D77" s="61">
        <v>0</v>
      </c>
      <c r="E77" s="61">
        <v>0</v>
      </c>
      <c r="F77" s="61">
        <v>0</v>
      </c>
      <c r="G77" s="200">
        <f t="shared" si="0"/>
        <v>0</v>
      </c>
      <c r="H77" s="33">
        <v>5</v>
      </c>
      <c r="I77" s="200">
        <f>SUM(G77*4)</f>
        <v>0</v>
      </c>
    </row>
    <row r="78" spans="1:9" x14ac:dyDescent="0.25">
      <c r="A78" s="29" t="s">
        <v>117</v>
      </c>
      <c r="B78" s="61">
        <v>0</v>
      </c>
      <c r="C78" s="61">
        <v>0</v>
      </c>
      <c r="D78" s="61">
        <v>0</v>
      </c>
      <c r="E78" s="61">
        <v>0</v>
      </c>
      <c r="F78" s="61">
        <v>0</v>
      </c>
      <c r="G78" s="200">
        <f t="shared" ref="G78:G136" si="1">SUM(B78+C78+D78+E78+F78)/5</f>
        <v>0</v>
      </c>
      <c r="H78" s="33">
        <v>13</v>
      </c>
      <c r="I78" s="200">
        <f>SUM(G78*13)</f>
        <v>0</v>
      </c>
    </row>
    <row r="79" spans="1:9" x14ac:dyDescent="0.25">
      <c r="A79" s="29" t="s">
        <v>118</v>
      </c>
      <c r="B79" s="61">
        <v>0</v>
      </c>
      <c r="C79" s="61">
        <v>0</v>
      </c>
      <c r="D79" s="61">
        <v>0</v>
      </c>
      <c r="E79" s="61">
        <v>0</v>
      </c>
      <c r="F79" s="61">
        <v>0</v>
      </c>
      <c r="G79" s="200">
        <f t="shared" si="1"/>
        <v>0</v>
      </c>
      <c r="H79" s="33">
        <v>5</v>
      </c>
      <c r="I79" s="200">
        <f>SUM(G79*4)</f>
        <v>0</v>
      </c>
    </row>
    <row r="80" spans="1:9" x14ac:dyDescent="0.25">
      <c r="A80" s="29" t="s">
        <v>119</v>
      </c>
      <c r="B80" s="61">
        <v>0</v>
      </c>
      <c r="C80" s="61">
        <v>0</v>
      </c>
      <c r="D80" s="61">
        <v>0</v>
      </c>
      <c r="E80" s="61">
        <v>0</v>
      </c>
      <c r="F80" s="61">
        <v>0</v>
      </c>
      <c r="G80" s="200">
        <f t="shared" si="1"/>
        <v>0</v>
      </c>
      <c r="H80" s="33">
        <v>8</v>
      </c>
      <c r="I80" s="200">
        <f>SUM(G80*8)</f>
        <v>0</v>
      </c>
    </row>
    <row r="81" spans="1:9" x14ac:dyDescent="0.25">
      <c r="A81" s="29" t="s">
        <v>120</v>
      </c>
      <c r="B81" s="61">
        <v>0</v>
      </c>
      <c r="C81" s="61">
        <v>0</v>
      </c>
      <c r="D81" s="61">
        <v>0</v>
      </c>
      <c r="E81" s="61">
        <v>0</v>
      </c>
      <c r="F81" s="61">
        <v>0</v>
      </c>
      <c r="G81" s="200">
        <f t="shared" si="1"/>
        <v>0</v>
      </c>
      <c r="H81" s="33">
        <v>4</v>
      </c>
      <c r="I81" s="200">
        <f>SUM(G81*4)</f>
        <v>0</v>
      </c>
    </row>
    <row r="82" spans="1:9" x14ac:dyDescent="0.25">
      <c r="A82" s="29" t="s">
        <v>121</v>
      </c>
      <c r="B82" s="61">
        <v>0</v>
      </c>
      <c r="C82" s="61">
        <v>0</v>
      </c>
      <c r="D82" s="61">
        <v>0</v>
      </c>
      <c r="E82" s="61">
        <v>0</v>
      </c>
      <c r="F82" s="61">
        <v>0</v>
      </c>
      <c r="G82" s="200">
        <f t="shared" si="1"/>
        <v>0</v>
      </c>
      <c r="H82" s="33">
        <v>5</v>
      </c>
      <c r="I82" s="200">
        <f>SUM(G82*5)</f>
        <v>0</v>
      </c>
    </row>
    <row r="83" spans="1:9" x14ac:dyDescent="0.25">
      <c r="A83" s="29" t="s">
        <v>199</v>
      </c>
      <c r="B83" s="61">
        <v>0</v>
      </c>
      <c r="C83" s="61">
        <v>0</v>
      </c>
      <c r="D83" s="61">
        <v>0</v>
      </c>
      <c r="E83" s="61">
        <v>0</v>
      </c>
      <c r="F83" s="61">
        <v>0</v>
      </c>
      <c r="G83" s="200">
        <f t="shared" si="1"/>
        <v>0</v>
      </c>
      <c r="H83" s="33">
        <v>4</v>
      </c>
      <c r="I83" s="200">
        <f>SUM(G83*4)</f>
        <v>0</v>
      </c>
    </row>
    <row r="84" spans="1:9" x14ac:dyDescent="0.25">
      <c r="A84" s="29" t="s">
        <v>200</v>
      </c>
      <c r="B84" s="61">
        <v>0</v>
      </c>
      <c r="C84" s="61">
        <v>0</v>
      </c>
      <c r="D84" s="61">
        <v>0</v>
      </c>
      <c r="E84" s="61">
        <v>0</v>
      </c>
      <c r="F84" s="61">
        <v>0</v>
      </c>
      <c r="G84" s="200">
        <f t="shared" si="1"/>
        <v>0</v>
      </c>
      <c r="H84" s="33">
        <v>3</v>
      </c>
      <c r="I84" s="200">
        <f>SUM(G84*3)</f>
        <v>0</v>
      </c>
    </row>
    <row r="85" spans="1:9" x14ac:dyDescent="0.25">
      <c r="A85" s="29" t="s">
        <v>124</v>
      </c>
      <c r="B85" s="61">
        <v>0</v>
      </c>
      <c r="C85" s="61">
        <v>0</v>
      </c>
      <c r="D85" s="61">
        <v>0</v>
      </c>
      <c r="E85" s="61">
        <v>0</v>
      </c>
      <c r="F85" s="61">
        <v>0</v>
      </c>
      <c r="G85" s="200">
        <f t="shared" si="1"/>
        <v>0</v>
      </c>
      <c r="H85" s="33">
        <v>4</v>
      </c>
      <c r="I85" s="200">
        <f>SUM(G85*4)</f>
        <v>0</v>
      </c>
    </row>
    <row r="86" spans="1:9" x14ac:dyDescent="0.25">
      <c r="A86" s="29" t="s">
        <v>125</v>
      </c>
      <c r="B86" s="61">
        <v>0</v>
      </c>
      <c r="C86" s="61">
        <v>0</v>
      </c>
      <c r="D86" s="61">
        <v>0</v>
      </c>
      <c r="E86" s="61">
        <v>0</v>
      </c>
      <c r="F86" s="61">
        <v>0</v>
      </c>
      <c r="G86" s="200">
        <f t="shared" si="1"/>
        <v>0</v>
      </c>
      <c r="H86" s="33">
        <v>6</v>
      </c>
      <c r="I86" s="200">
        <f>SUM(G86*6)</f>
        <v>0</v>
      </c>
    </row>
    <row r="87" spans="1:9" x14ac:dyDescent="0.25">
      <c r="A87" s="29" t="s">
        <v>126</v>
      </c>
      <c r="B87" s="61">
        <v>0</v>
      </c>
      <c r="C87" s="61">
        <v>0</v>
      </c>
      <c r="D87" s="61">
        <v>0</v>
      </c>
      <c r="E87" s="61">
        <v>0</v>
      </c>
      <c r="F87" s="61">
        <v>0</v>
      </c>
      <c r="G87" s="200">
        <f t="shared" si="1"/>
        <v>0</v>
      </c>
      <c r="H87" s="33">
        <v>6</v>
      </c>
      <c r="I87" s="200">
        <f>SUM(G87*6)</f>
        <v>0</v>
      </c>
    </row>
    <row r="88" spans="1:9" x14ac:dyDescent="0.25">
      <c r="A88" s="29" t="s">
        <v>127</v>
      </c>
      <c r="B88" s="61">
        <v>0</v>
      </c>
      <c r="C88" s="61">
        <v>0</v>
      </c>
      <c r="D88" s="61">
        <v>0</v>
      </c>
      <c r="E88" s="61">
        <v>0</v>
      </c>
      <c r="F88" s="61">
        <v>0</v>
      </c>
      <c r="G88" s="200">
        <f t="shared" si="1"/>
        <v>0</v>
      </c>
      <c r="H88" s="33">
        <v>5</v>
      </c>
      <c r="I88" s="200">
        <f>SUM(G88*5)</f>
        <v>0</v>
      </c>
    </row>
    <row r="89" spans="1:9" x14ac:dyDescent="0.25">
      <c r="A89" s="29" t="s">
        <v>128</v>
      </c>
      <c r="B89" s="61">
        <v>0</v>
      </c>
      <c r="C89" s="61">
        <v>0</v>
      </c>
      <c r="D89" s="61">
        <v>0</v>
      </c>
      <c r="E89" s="61">
        <v>0</v>
      </c>
      <c r="F89" s="61">
        <v>0</v>
      </c>
      <c r="G89" s="200">
        <f t="shared" si="1"/>
        <v>0</v>
      </c>
      <c r="H89" s="33">
        <v>5</v>
      </c>
      <c r="I89" s="200">
        <f>SUM(G89*5)</f>
        <v>0</v>
      </c>
    </row>
    <row r="90" spans="1:9" x14ac:dyDescent="0.25">
      <c r="A90" s="29" t="s">
        <v>129</v>
      </c>
      <c r="B90" s="61">
        <v>0</v>
      </c>
      <c r="C90" s="61">
        <v>0</v>
      </c>
      <c r="D90" s="61">
        <v>0</v>
      </c>
      <c r="E90" s="61">
        <v>0</v>
      </c>
      <c r="F90" s="61">
        <v>0</v>
      </c>
      <c r="G90" s="200">
        <f t="shared" si="1"/>
        <v>0</v>
      </c>
      <c r="H90" s="33">
        <v>4</v>
      </c>
      <c r="I90" s="200">
        <f>SUM(G90*4)</f>
        <v>0</v>
      </c>
    </row>
    <row r="91" spans="1:9" x14ac:dyDescent="0.25">
      <c r="A91" s="29" t="s">
        <v>130</v>
      </c>
      <c r="B91" s="61">
        <v>0</v>
      </c>
      <c r="C91" s="61">
        <v>0</v>
      </c>
      <c r="D91" s="61">
        <v>0</v>
      </c>
      <c r="E91" s="61">
        <v>0</v>
      </c>
      <c r="F91" s="61">
        <v>0</v>
      </c>
      <c r="G91" s="200">
        <f t="shared" si="1"/>
        <v>0</v>
      </c>
      <c r="H91" s="33">
        <v>4</v>
      </c>
      <c r="I91" s="200">
        <f>SUM(G91*4)</f>
        <v>0</v>
      </c>
    </row>
    <row r="92" spans="1:9" x14ac:dyDescent="0.25">
      <c r="A92" s="29" t="s">
        <v>131</v>
      </c>
      <c r="B92" s="61">
        <v>0</v>
      </c>
      <c r="C92" s="61">
        <v>0</v>
      </c>
      <c r="D92" s="61">
        <v>0</v>
      </c>
      <c r="E92" s="61">
        <v>0</v>
      </c>
      <c r="F92" s="61">
        <v>0</v>
      </c>
      <c r="G92" s="200">
        <f t="shared" si="1"/>
        <v>0</v>
      </c>
      <c r="H92" s="33">
        <v>4</v>
      </c>
      <c r="I92" s="200">
        <f>SUM(G92*4)</f>
        <v>0</v>
      </c>
    </row>
    <row r="93" spans="1:9" x14ac:dyDescent="0.25">
      <c r="A93" s="29" t="s">
        <v>201</v>
      </c>
      <c r="B93" s="61">
        <v>0</v>
      </c>
      <c r="C93" s="61">
        <v>0</v>
      </c>
      <c r="D93" s="61">
        <v>0</v>
      </c>
      <c r="E93" s="61">
        <v>0</v>
      </c>
      <c r="F93" s="61">
        <v>0</v>
      </c>
      <c r="G93" s="200">
        <f t="shared" si="1"/>
        <v>0</v>
      </c>
      <c r="H93" s="33">
        <v>11</v>
      </c>
      <c r="I93" s="200">
        <f>SUM(G93*9)</f>
        <v>0</v>
      </c>
    </row>
    <row r="94" spans="1:9" x14ac:dyDescent="0.25">
      <c r="A94" s="59" t="s">
        <v>133</v>
      </c>
      <c r="B94" s="61">
        <v>0</v>
      </c>
      <c r="C94" s="61">
        <v>0</v>
      </c>
      <c r="D94" s="61">
        <v>0</v>
      </c>
      <c r="E94" s="61">
        <v>0</v>
      </c>
      <c r="F94" s="61">
        <v>0</v>
      </c>
      <c r="G94" s="200">
        <f t="shared" si="1"/>
        <v>0</v>
      </c>
      <c r="H94" s="33">
        <v>4</v>
      </c>
      <c r="I94" s="200">
        <f>SUM(G94*4)</f>
        <v>0</v>
      </c>
    </row>
    <row r="95" spans="1:9" x14ac:dyDescent="0.25">
      <c r="A95" s="29" t="s">
        <v>202</v>
      </c>
      <c r="B95" s="61">
        <v>0</v>
      </c>
      <c r="C95" s="61">
        <v>0</v>
      </c>
      <c r="D95" s="61">
        <v>0</v>
      </c>
      <c r="E95" s="61">
        <v>0</v>
      </c>
      <c r="F95" s="61">
        <v>0</v>
      </c>
      <c r="G95" s="200">
        <f t="shared" si="1"/>
        <v>0</v>
      </c>
      <c r="H95" s="33">
        <v>5</v>
      </c>
      <c r="I95" s="200">
        <f>SUM(G95*5)</f>
        <v>0</v>
      </c>
    </row>
    <row r="96" spans="1:9" x14ac:dyDescent="0.25">
      <c r="A96" s="29" t="s">
        <v>135</v>
      </c>
      <c r="B96" s="61">
        <v>0</v>
      </c>
      <c r="C96" s="61">
        <v>0</v>
      </c>
      <c r="D96" s="61">
        <v>0</v>
      </c>
      <c r="E96" s="61">
        <v>0</v>
      </c>
      <c r="F96" s="61">
        <v>0</v>
      </c>
      <c r="G96" s="200">
        <f t="shared" si="1"/>
        <v>0</v>
      </c>
      <c r="H96" s="33">
        <v>4</v>
      </c>
      <c r="I96" s="200">
        <f>SUM(G96*4)</f>
        <v>0</v>
      </c>
    </row>
    <row r="97" spans="1:9" x14ac:dyDescent="0.25">
      <c r="A97" s="29" t="s">
        <v>136</v>
      </c>
      <c r="B97" s="61">
        <v>0</v>
      </c>
      <c r="C97" s="61">
        <v>0</v>
      </c>
      <c r="D97" s="61">
        <v>0</v>
      </c>
      <c r="E97" s="61">
        <v>0</v>
      </c>
      <c r="F97" s="61">
        <v>0</v>
      </c>
      <c r="G97" s="200">
        <f t="shared" si="1"/>
        <v>0</v>
      </c>
      <c r="H97" s="33">
        <v>6</v>
      </c>
      <c r="I97" s="200">
        <f>SUM(G97*6)</f>
        <v>0</v>
      </c>
    </row>
    <row r="98" spans="1:9" x14ac:dyDescent="0.25">
      <c r="A98" s="29" t="s">
        <v>137</v>
      </c>
      <c r="B98" s="61">
        <v>0</v>
      </c>
      <c r="C98" s="61">
        <v>0</v>
      </c>
      <c r="D98" s="61">
        <v>0</v>
      </c>
      <c r="E98" s="61">
        <v>0</v>
      </c>
      <c r="F98" s="61">
        <v>0</v>
      </c>
      <c r="G98" s="200">
        <f t="shared" si="1"/>
        <v>0</v>
      </c>
      <c r="H98" s="33">
        <v>4</v>
      </c>
      <c r="I98" s="200">
        <f>SUM(G98*4)</f>
        <v>0</v>
      </c>
    </row>
    <row r="99" spans="1:9" x14ac:dyDescent="0.25">
      <c r="A99" s="29" t="s">
        <v>138</v>
      </c>
      <c r="B99" s="61">
        <v>0</v>
      </c>
      <c r="C99" s="61">
        <v>0</v>
      </c>
      <c r="D99" s="61">
        <v>0</v>
      </c>
      <c r="E99" s="61">
        <v>0</v>
      </c>
      <c r="F99" s="61">
        <v>0</v>
      </c>
      <c r="G99" s="200">
        <f t="shared" si="1"/>
        <v>0</v>
      </c>
      <c r="H99" s="33">
        <v>10</v>
      </c>
      <c r="I99" s="200">
        <f>SUM(G99*10)</f>
        <v>0</v>
      </c>
    </row>
    <row r="100" spans="1:9" x14ac:dyDescent="0.25">
      <c r="A100" s="29" t="s">
        <v>139</v>
      </c>
      <c r="B100" s="61">
        <v>0</v>
      </c>
      <c r="C100" s="61">
        <v>0</v>
      </c>
      <c r="D100" s="61">
        <v>0</v>
      </c>
      <c r="E100" s="61">
        <v>0</v>
      </c>
      <c r="F100" s="61">
        <v>0</v>
      </c>
      <c r="G100" s="200">
        <f t="shared" si="1"/>
        <v>0</v>
      </c>
      <c r="H100" s="33">
        <v>32</v>
      </c>
      <c r="I100" s="200">
        <f>SUM(G100*20)</f>
        <v>0</v>
      </c>
    </row>
    <row r="101" spans="1:9" x14ac:dyDescent="0.25">
      <c r="A101" s="29" t="s">
        <v>203</v>
      </c>
      <c r="B101" s="61">
        <v>0</v>
      </c>
      <c r="C101" s="61">
        <v>0</v>
      </c>
      <c r="D101" s="61">
        <v>0</v>
      </c>
      <c r="E101" s="61">
        <v>0</v>
      </c>
      <c r="F101" s="61">
        <v>0</v>
      </c>
      <c r="G101" s="200">
        <f t="shared" si="1"/>
        <v>0</v>
      </c>
      <c r="H101" s="33">
        <v>3</v>
      </c>
      <c r="I101" s="200">
        <f>SUM(G101*3)</f>
        <v>0</v>
      </c>
    </row>
    <row r="102" spans="1:9" x14ac:dyDescent="0.25">
      <c r="A102" s="29" t="s">
        <v>141</v>
      </c>
      <c r="B102" s="61">
        <v>0</v>
      </c>
      <c r="C102" s="61">
        <v>0</v>
      </c>
      <c r="D102" s="61">
        <v>0</v>
      </c>
      <c r="E102" s="61">
        <v>0</v>
      </c>
      <c r="F102" s="61">
        <v>0</v>
      </c>
      <c r="G102" s="200">
        <f t="shared" si="1"/>
        <v>0</v>
      </c>
      <c r="H102" s="33">
        <v>4</v>
      </c>
      <c r="I102" s="200">
        <f>SUM(G102*5)</f>
        <v>0</v>
      </c>
    </row>
    <row r="103" spans="1:9" x14ac:dyDescent="0.25">
      <c r="A103" s="29" t="s">
        <v>204</v>
      </c>
      <c r="B103" s="61">
        <v>0</v>
      </c>
      <c r="C103" s="61">
        <v>0</v>
      </c>
      <c r="D103" s="61">
        <v>0</v>
      </c>
      <c r="E103" s="61">
        <v>0</v>
      </c>
      <c r="F103" s="61">
        <v>0</v>
      </c>
      <c r="G103" s="200">
        <f t="shared" si="1"/>
        <v>0</v>
      </c>
      <c r="H103" s="33">
        <v>5</v>
      </c>
      <c r="I103" s="200">
        <f>SUM(G103*5)</f>
        <v>0</v>
      </c>
    </row>
    <row r="104" spans="1:9" x14ac:dyDescent="0.25">
      <c r="A104" s="29" t="s">
        <v>143</v>
      </c>
      <c r="B104" s="61">
        <v>0</v>
      </c>
      <c r="C104" s="61">
        <v>0</v>
      </c>
      <c r="D104" s="61">
        <v>0</v>
      </c>
      <c r="E104" s="61">
        <v>0</v>
      </c>
      <c r="F104" s="61">
        <v>0</v>
      </c>
      <c r="G104" s="200">
        <f t="shared" si="1"/>
        <v>0</v>
      </c>
      <c r="H104" s="33">
        <v>7</v>
      </c>
      <c r="I104" s="200">
        <f>SUM(G104*6)</f>
        <v>0</v>
      </c>
    </row>
    <row r="105" spans="1:9" x14ac:dyDescent="0.25">
      <c r="A105" s="29" t="s">
        <v>144</v>
      </c>
      <c r="B105" s="61">
        <v>0</v>
      </c>
      <c r="C105" s="61">
        <v>0</v>
      </c>
      <c r="D105" s="61">
        <v>0</v>
      </c>
      <c r="E105" s="61">
        <v>0</v>
      </c>
      <c r="F105" s="61">
        <v>0</v>
      </c>
      <c r="G105" s="200">
        <f t="shared" si="1"/>
        <v>0</v>
      </c>
      <c r="H105" s="33">
        <v>4</v>
      </c>
      <c r="I105" s="200">
        <f>SUM(G105*4)</f>
        <v>0</v>
      </c>
    </row>
    <row r="106" spans="1:9" x14ac:dyDescent="0.25">
      <c r="A106" s="29" t="s">
        <v>205</v>
      </c>
      <c r="B106" s="61">
        <v>0</v>
      </c>
      <c r="C106" s="61">
        <v>0</v>
      </c>
      <c r="D106" s="61">
        <v>0</v>
      </c>
      <c r="E106" s="61">
        <v>0</v>
      </c>
      <c r="F106" s="61">
        <v>0</v>
      </c>
      <c r="G106" s="200">
        <f t="shared" si="1"/>
        <v>0</v>
      </c>
      <c r="H106" s="33">
        <v>10</v>
      </c>
      <c r="I106" s="200">
        <f>SUM(G106*10)</f>
        <v>0</v>
      </c>
    </row>
    <row r="107" spans="1:9" x14ac:dyDescent="0.25">
      <c r="A107" s="29" t="s">
        <v>146</v>
      </c>
      <c r="B107" s="61">
        <v>0</v>
      </c>
      <c r="C107" s="61">
        <v>0</v>
      </c>
      <c r="D107" s="61">
        <v>0</v>
      </c>
      <c r="E107" s="61">
        <v>0</v>
      </c>
      <c r="F107" s="61">
        <v>0</v>
      </c>
      <c r="G107" s="200">
        <f t="shared" si="1"/>
        <v>0</v>
      </c>
      <c r="H107" s="33">
        <v>6</v>
      </c>
      <c r="I107" s="200">
        <f>SUM(G107*4)</f>
        <v>0</v>
      </c>
    </row>
    <row r="108" spans="1:9" x14ac:dyDescent="0.25">
      <c r="A108" s="29" t="s">
        <v>147</v>
      </c>
      <c r="B108" s="61">
        <v>0</v>
      </c>
      <c r="C108" s="61">
        <v>0</v>
      </c>
      <c r="D108" s="61">
        <v>0</v>
      </c>
      <c r="E108" s="61">
        <v>0</v>
      </c>
      <c r="F108" s="61">
        <v>0</v>
      </c>
      <c r="G108" s="200">
        <f t="shared" si="1"/>
        <v>0</v>
      </c>
      <c r="H108" s="33">
        <v>3</v>
      </c>
      <c r="I108" s="200">
        <f>SUM(G108*3)</f>
        <v>0</v>
      </c>
    </row>
    <row r="109" spans="1:9" x14ac:dyDescent="0.25">
      <c r="A109" s="29" t="s">
        <v>206</v>
      </c>
      <c r="B109" s="61">
        <v>0</v>
      </c>
      <c r="C109" s="61">
        <v>0</v>
      </c>
      <c r="D109" s="61">
        <v>0</v>
      </c>
      <c r="E109" s="61">
        <v>0</v>
      </c>
      <c r="F109" s="61">
        <v>0</v>
      </c>
      <c r="G109" s="200">
        <f t="shared" si="1"/>
        <v>0</v>
      </c>
      <c r="H109" s="33">
        <v>4</v>
      </c>
      <c r="I109" s="200">
        <f>SUM(G109*5)</f>
        <v>0</v>
      </c>
    </row>
    <row r="110" spans="1:9" x14ac:dyDescent="0.25">
      <c r="A110" s="29" t="s">
        <v>149</v>
      </c>
      <c r="B110" s="61">
        <v>0</v>
      </c>
      <c r="C110" s="61">
        <v>0</v>
      </c>
      <c r="D110" s="61">
        <v>0</v>
      </c>
      <c r="E110" s="61">
        <v>0</v>
      </c>
      <c r="F110" s="61">
        <v>0</v>
      </c>
      <c r="G110" s="200">
        <f t="shared" si="1"/>
        <v>0</v>
      </c>
      <c r="H110" s="33">
        <v>4</v>
      </c>
      <c r="I110" s="200">
        <f>SUM(G110*4)</f>
        <v>0</v>
      </c>
    </row>
    <row r="111" spans="1:9" x14ac:dyDescent="0.25">
      <c r="A111" s="29" t="s">
        <v>150</v>
      </c>
      <c r="B111" s="61">
        <v>0</v>
      </c>
      <c r="C111" s="61">
        <v>0</v>
      </c>
      <c r="D111" s="61">
        <v>0</v>
      </c>
      <c r="E111" s="61">
        <v>0</v>
      </c>
      <c r="F111" s="61">
        <v>0</v>
      </c>
      <c r="G111" s="200">
        <f t="shared" si="1"/>
        <v>0</v>
      </c>
      <c r="H111" s="33">
        <v>4</v>
      </c>
      <c r="I111" s="200">
        <f>SUM(G111*4)</f>
        <v>0</v>
      </c>
    </row>
    <row r="112" spans="1:9" x14ac:dyDescent="0.25">
      <c r="A112" s="29" t="s">
        <v>151</v>
      </c>
      <c r="B112" s="61">
        <v>0</v>
      </c>
      <c r="C112" s="61">
        <v>0</v>
      </c>
      <c r="D112" s="61">
        <v>0</v>
      </c>
      <c r="E112" s="61">
        <v>0</v>
      </c>
      <c r="F112" s="61">
        <v>0</v>
      </c>
      <c r="G112" s="200">
        <f t="shared" si="1"/>
        <v>0</v>
      </c>
      <c r="H112" s="33">
        <v>5</v>
      </c>
      <c r="I112" s="200">
        <f>SUM(G112*5)</f>
        <v>0</v>
      </c>
    </row>
    <row r="113" spans="1:9" x14ac:dyDescent="0.25">
      <c r="A113" s="29" t="s">
        <v>152</v>
      </c>
      <c r="B113" s="61">
        <v>0</v>
      </c>
      <c r="C113" s="61">
        <v>0</v>
      </c>
      <c r="D113" s="61">
        <v>0</v>
      </c>
      <c r="E113" s="61">
        <v>0</v>
      </c>
      <c r="F113" s="61">
        <v>0</v>
      </c>
      <c r="G113" s="200">
        <f t="shared" si="1"/>
        <v>0</v>
      </c>
      <c r="H113" s="33">
        <v>8</v>
      </c>
      <c r="I113" s="200">
        <f>SUM(G113*8)</f>
        <v>0</v>
      </c>
    </row>
    <row r="114" spans="1:9" x14ac:dyDescent="0.25">
      <c r="A114" s="29" t="s">
        <v>153</v>
      </c>
      <c r="B114" s="61">
        <v>0</v>
      </c>
      <c r="C114" s="61">
        <v>0</v>
      </c>
      <c r="D114" s="61">
        <v>0</v>
      </c>
      <c r="E114" s="61">
        <v>0</v>
      </c>
      <c r="F114" s="61">
        <v>0</v>
      </c>
      <c r="G114" s="200">
        <f t="shared" si="1"/>
        <v>0</v>
      </c>
      <c r="H114" s="33">
        <v>4</v>
      </c>
      <c r="I114" s="200">
        <f>SUM(G114*5)</f>
        <v>0</v>
      </c>
    </row>
    <row r="115" spans="1:9" x14ac:dyDescent="0.25">
      <c r="A115" s="29" t="s">
        <v>154</v>
      </c>
      <c r="B115" s="61">
        <v>0</v>
      </c>
      <c r="C115" s="61">
        <v>0</v>
      </c>
      <c r="D115" s="61">
        <v>0</v>
      </c>
      <c r="E115" s="61">
        <v>0</v>
      </c>
      <c r="F115" s="61">
        <v>0</v>
      </c>
      <c r="G115" s="200">
        <f t="shared" si="1"/>
        <v>0</v>
      </c>
      <c r="H115" s="33">
        <v>4</v>
      </c>
      <c r="I115" s="200">
        <f>SUM(G115*4)</f>
        <v>0</v>
      </c>
    </row>
    <row r="116" spans="1:9" x14ac:dyDescent="0.25">
      <c r="A116" s="29" t="s">
        <v>155</v>
      </c>
      <c r="B116" s="61">
        <v>0</v>
      </c>
      <c r="C116" s="61">
        <v>0</v>
      </c>
      <c r="D116" s="61">
        <v>0</v>
      </c>
      <c r="E116" s="61">
        <v>0</v>
      </c>
      <c r="F116" s="61">
        <v>0</v>
      </c>
      <c r="G116" s="200">
        <f t="shared" si="1"/>
        <v>0</v>
      </c>
      <c r="H116" s="33">
        <v>4</v>
      </c>
      <c r="I116" s="200">
        <f>SUM(G116*4)</f>
        <v>0</v>
      </c>
    </row>
    <row r="117" spans="1:9" x14ac:dyDescent="0.25">
      <c r="A117" s="29" t="s">
        <v>156</v>
      </c>
      <c r="B117" s="61">
        <v>0</v>
      </c>
      <c r="C117" s="61">
        <v>0</v>
      </c>
      <c r="D117" s="61">
        <v>0</v>
      </c>
      <c r="E117" s="61">
        <v>0</v>
      </c>
      <c r="F117" s="61">
        <v>0</v>
      </c>
      <c r="G117" s="200">
        <f t="shared" si="1"/>
        <v>0</v>
      </c>
      <c r="H117" s="33">
        <v>5</v>
      </c>
      <c r="I117" s="200">
        <f>SUM(G117*5)</f>
        <v>0</v>
      </c>
    </row>
    <row r="118" spans="1:9" x14ac:dyDescent="0.25">
      <c r="A118" s="29" t="s">
        <v>157</v>
      </c>
      <c r="B118" s="61">
        <v>0</v>
      </c>
      <c r="C118" s="61">
        <v>0</v>
      </c>
      <c r="D118" s="61">
        <v>0</v>
      </c>
      <c r="E118" s="61">
        <v>0</v>
      </c>
      <c r="F118" s="61">
        <v>0</v>
      </c>
      <c r="G118" s="200">
        <f t="shared" si="1"/>
        <v>0</v>
      </c>
      <c r="H118" s="33">
        <v>5</v>
      </c>
      <c r="I118" s="200">
        <f>SUM(G118*5)</f>
        <v>0</v>
      </c>
    </row>
    <row r="119" spans="1:9" x14ac:dyDescent="0.25">
      <c r="A119" s="29" t="s">
        <v>158</v>
      </c>
      <c r="B119" s="61">
        <v>0</v>
      </c>
      <c r="C119" s="61">
        <v>0</v>
      </c>
      <c r="D119" s="61">
        <v>0</v>
      </c>
      <c r="E119" s="61">
        <v>0</v>
      </c>
      <c r="F119" s="61">
        <v>0</v>
      </c>
      <c r="G119" s="200">
        <f t="shared" si="1"/>
        <v>0</v>
      </c>
      <c r="H119" s="33">
        <v>8</v>
      </c>
      <c r="I119" s="200">
        <f>SUM(G119*8)</f>
        <v>0</v>
      </c>
    </row>
    <row r="120" spans="1:9" x14ac:dyDescent="0.25">
      <c r="A120" s="29" t="s">
        <v>207</v>
      </c>
      <c r="B120" s="61">
        <v>0</v>
      </c>
      <c r="C120" s="61">
        <v>0</v>
      </c>
      <c r="D120" s="61">
        <v>0</v>
      </c>
      <c r="E120" s="61">
        <v>0</v>
      </c>
      <c r="F120" s="61">
        <v>0</v>
      </c>
      <c r="G120" s="200">
        <f t="shared" si="1"/>
        <v>0</v>
      </c>
      <c r="H120" s="33">
        <v>4</v>
      </c>
      <c r="I120" s="200">
        <f>SUM(G120*4)</f>
        <v>0</v>
      </c>
    </row>
    <row r="121" spans="1:9" x14ac:dyDescent="0.25">
      <c r="A121" s="29" t="s">
        <v>208</v>
      </c>
      <c r="B121" s="61">
        <v>0</v>
      </c>
      <c r="C121" s="61">
        <v>0</v>
      </c>
      <c r="D121" s="61">
        <v>0</v>
      </c>
      <c r="E121" s="61">
        <v>0</v>
      </c>
      <c r="F121" s="61">
        <v>0</v>
      </c>
      <c r="G121" s="200">
        <f t="shared" si="1"/>
        <v>0</v>
      </c>
      <c r="H121" s="33">
        <v>5</v>
      </c>
      <c r="I121" s="200">
        <f>SUM(G121*5)</f>
        <v>0</v>
      </c>
    </row>
    <row r="122" spans="1:9" x14ac:dyDescent="0.25">
      <c r="A122" s="29" t="s">
        <v>161</v>
      </c>
      <c r="B122" s="61">
        <v>0</v>
      </c>
      <c r="C122" s="61">
        <v>0</v>
      </c>
      <c r="D122" s="61">
        <v>0</v>
      </c>
      <c r="E122" s="61">
        <v>0</v>
      </c>
      <c r="F122" s="61">
        <v>0</v>
      </c>
      <c r="G122" s="200">
        <f t="shared" si="1"/>
        <v>0</v>
      </c>
      <c r="H122" s="33">
        <v>3</v>
      </c>
      <c r="I122" s="200">
        <f>SUM(G122*3)</f>
        <v>0</v>
      </c>
    </row>
    <row r="123" spans="1:9" x14ac:dyDescent="0.25">
      <c r="A123" s="29" t="s">
        <v>162</v>
      </c>
      <c r="B123" s="61">
        <v>0</v>
      </c>
      <c r="C123" s="61">
        <v>0</v>
      </c>
      <c r="D123" s="61">
        <v>0</v>
      </c>
      <c r="E123" s="61">
        <v>0</v>
      </c>
      <c r="F123" s="61">
        <v>0</v>
      </c>
      <c r="G123" s="200">
        <f t="shared" si="1"/>
        <v>0</v>
      </c>
      <c r="H123" s="33">
        <v>4</v>
      </c>
      <c r="I123" s="200">
        <f>SUM(G123*3)</f>
        <v>0</v>
      </c>
    </row>
    <row r="124" spans="1:9" x14ac:dyDescent="0.25">
      <c r="A124" s="29" t="s">
        <v>163</v>
      </c>
      <c r="B124" s="61">
        <v>0</v>
      </c>
      <c r="C124" s="61">
        <v>0</v>
      </c>
      <c r="D124" s="61">
        <v>0</v>
      </c>
      <c r="E124" s="61">
        <v>0</v>
      </c>
      <c r="F124" s="61">
        <v>0</v>
      </c>
      <c r="G124" s="200">
        <f t="shared" si="1"/>
        <v>0</v>
      </c>
      <c r="H124" s="33">
        <v>5</v>
      </c>
      <c r="I124" s="200">
        <f>SUM(G124*5)</f>
        <v>0</v>
      </c>
    </row>
    <row r="125" spans="1:9" x14ac:dyDescent="0.25">
      <c r="A125" s="29" t="s">
        <v>164</v>
      </c>
      <c r="B125" s="61">
        <v>0</v>
      </c>
      <c r="C125" s="61">
        <v>0</v>
      </c>
      <c r="D125" s="61">
        <v>0</v>
      </c>
      <c r="E125" s="61">
        <v>0</v>
      </c>
      <c r="F125" s="61">
        <v>0</v>
      </c>
      <c r="G125" s="200">
        <f t="shared" si="1"/>
        <v>0</v>
      </c>
      <c r="H125" s="33">
        <v>4</v>
      </c>
      <c r="I125" s="200">
        <f>SUM(G125*4)</f>
        <v>0</v>
      </c>
    </row>
    <row r="126" spans="1:9" x14ac:dyDescent="0.25">
      <c r="A126" s="29" t="s">
        <v>209</v>
      </c>
      <c r="B126" s="61">
        <v>0</v>
      </c>
      <c r="C126" s="61">
        <v>0</v>
      </c>
      <c r="D126" s="61">
        <v>0</v>
      </c>
      <c r="E126" s="61">
        <v>0</v>
      </c>
      <c r="F126" s="61">
        <v>0</v>
      </c>
      <c r="G126" s="200">
        <f t="shared" si="1"/>
        <v>0</v>
      </c>
      <c r="H126" s="33">
        <v>8</v>
      </c>
      <c r="I126" s="200">
        <f>SUM(G126*8)</f>
        <v>0</v>
      </c>
    </row>
    <row r="127" spans="1:9" x14ac:dyDescent="0.25">
      <c r="A127" s="29" t="s">
        <v>166</v>
      </c>
      <c r="B127" s="61">
        <v>0</v>
      </c>
      <c r="C127" s="61">
        <v>0</v>
      </c>
      <c r="D127" s="61">
        <v>0</v>
      </c>
      <c r="E127" s="61">
        <v>0</v>
      </c>
      <c r="F127" s="61">
        <v>0</v>
      </c>
      <c r="G127" s="200">
        <f t="shared" si="1"/>
        <v>0</v>
      </c>
      <c r="H127" s="33">
        <v>9</v>
      </c>
      <c r="I127" s="200">
        <f>SUM(G127*8)</f>
        <v>0</v>
      </c>
    </row>
    <row r="128" spans="1:9" x14ac:dyDescent="0.25">
      <c r="A128" s="29" t="s">
        <v>167</v>
      </c>
      <c r="B128" s="61">
        <v>0</v>
      </c>
      <c r="C128" s="61">
        <v>0</v>
      </c>
      <c r="D128" s="61">
        <v>0</v>
      </c>
      <c r="E128" s="61">
        <v>0</v>
      </c>
      <c r="F128" s="61">
        <v>0</v>
      </c>
      <c r="G128" s="200">
        <f t="shared" si="1"/>
        <v>0</v>
      </c>
      <c r="H128" s="33">
        <v>3</v>
      </c>
      <c r="I128" s="200">
        <f>SUM(G128*3)</f>
        <v>0</v>
      </c>
    </row>
    <row r="129" spans="1:9" x14ac:dyDescent="0.25">
      <c r="A129" s="29" t="s">
        <v>168</v>
      </c>
      <c r="B129" s="61">
        <v>0</v>
      </c>
      <c r="C129" s="61">
        <v>0</v>
      </c>
      <c r="D129" s="61">
        <v>0</v>
      </c>
      <c r="E129" s="61">
        <v>0</v>
      </c>
      <c r="F129" s="61">
        <v>0</v>
      </c>
      <c r="G129" s="200">
        <f t="shared" si="1"/>
        <v>0</v>
      </c>
      <c r="H129" s="45">
        <v>4</v>
      </c>
      <c r="I129" s="200">
        <f>SUM(G129*4)</f>
        <v>0</v>
      </c>
    </row>
    <row r="130" spans="1:9" x14ac:dyDescent="0.25">
      <c r="A130" s="29" t="s">
        <v>169</v>
      </c>
      <c r="B130" s="61">
        <v>0</v>
      </c>
      <c r="C130" s="61">
        <v>0</v>
      </c>
      <c r="D130" s="61">
        <v>0</v>
      </c>
      <c r="E130" s="61">
        <v>0</v>
      </c>
      <c r="F130" s="61">
        <v>0</v>
      </c>
      <c r="G130" s="200">
        <f t="shared" si="1"/>
        <v>0</v>
      </c>
      <c r="H130" s="33">
        <v>4</v>
      </c>
      <c r="I130" s="200">
        <f>SUM(G130*4)</f>
        <v>0</v>
      </c>
    </row>
    <row r="131" spans="1:9" x14ac:dyDescent="0.25">
      <c r="A131" s="29" t="s">
        <v>210</v>
      </c>
      <c r="B131" s="61">
        <v>0</v>
      </c>
      <c r="C131" s="61">
        <v>0</v>
      </c>
      <c r="D131" s="61">
        <v>0</v>
      </c>
      <c r="E131" s="61">
        <v>0</v>
      </c>
      <c r="F131" s="61">
        <v>0</v>
      </c>
      <c r="G131" s="200">
        <f t="shared" si="1"/>
        <v>0</v>
      </c>
      <c r="H131" s="33">
        <v>14</v>
      </c>
      <c r="I131" s="200">
        <f>SUM(G131*14)</f>
        <v>0</v>
      </c>
    </row>
    <row r="132" spans="1:9" x14ac:dyDescent="0.25">
      <c r="A132" s="29" t="s">
        <v>171</v>
      </c>
      <c r="B132" s="61">
        <v>0</v>
      </c>
      <c r="C132" s="61">
        <v>0</v>
      </c>
      <c r="D132" s="61">
        <v>0</v>
      </c>
      <c r="E132" s="61">
        <v>0</v>
      </c>
      <c r="F132" s="61">
        <v>0</v>
      </c>
      <c r="G132" s="200">
        <f t="shared" si="1"/>
        <v>0</v>
      </c>
      <c r="H132" s="33">
        <v>5</v>
      </c>
      <c r="I132" s="200">
        <f>SUM(G132*5)</f>
        <v>0</v>
      </c>
    </row>
    <row r="133" spans="1:9" x14ac:dyDescent="0.25">
      <c r="A133" s="29" t="s">
        <v>172</v>
      </c>
      <c r="B133" s="61">
        <v>0</v>
      </c>
      <c r="C133" s="61">
        <v>0</v>
      </c>
      <c r="D133" s="61">
        <v>0</v>
      </c>
      <c r="E133" s="61">
        <v>0</v>
      </c>
      <c r="F133" s="61">
        <v>0</v>
      </c>
      <c r="G133" s="200">
        <f t="shared" si="1"/>
        <v>0</v>
      </c>
      <c r="H133" s="33">
        <v>16</v>
      </c>
      <c r="I133" s="200">
        <f>SUM(G133*18)</f>
        <v>0</v>
      </c>
    </row>
    <row r="134" spans="1:9" x14ac:dyDescent="0.25">
      <c r="A134" s="29" t="s">
        <v>173</v>
      </c>
      <c r="B134" s="61">
        <v>0</v>
      </c>
      <c r="C134" s="61">
        <v>0</v>
      </c>
      <c r="D134" s="61">
        <v>0</v>
      </c>
      <c r="E134" s="61">
        <v>0</v>
      </c>
      <c r="F134" s="61">
        <v>0</v>
      </c>
      <c r="G134" s="200">
        <f t="shared" si="1"/>
        <v>0</v>
      </c>
      <c r="H134" s="33">
        <v>5</v>
      </c>
      <c r="I134" s="200">
        <f>SUM(G134*5)</f>
        <v>0</v>
      </c>
    </row>
    <row r="135" spans="1:9" x14ac:dyDescent="0.25">
      <c r="A135" s="29" t="s">
        <v>174</v>
      </c>
      <c r="B135" s="61">
        <v>0</v>
      </c>
      <c r="C135" s="61">
        <v>0</v>
      </c>
      <c r="D135" s="61">
        <v>0</v>
      </c>
      <c r="E135" s="61">
        <v>0</v>
      </c>
      <c r="F135" s="61">
        <v>0</v>
      </c>
      <c r="G135" s="200">
        <f t="shared" si="1"/>
        <v>0</v>
      </c>
      <c r="H135" s="33">
        <v>5</v>
      </c>
      <c r="I135" s="200">
        <f>SUM(G135*5)</f>
        <v>0</v>
      </c>
    </row>
    <row r="136" spans="1:9" ht="15.75" thickBot="1" x14ac:dyDescent="0.3">
      <c r="A136" s="62" t="s">
        <v>175</v>
      </c>
      <c r="B136" s="61">
        <v>0</v>
      </c>
      <c r="C136" s="61">
        <v>0</v>
      </c>
      <c r="D136" s="61">
        <v>0</v>
      </c>
      <c r="E136" s="61">
        <v>0</v>
      </c>
      <c r="F136" s="61">
        <v>0</v>
      </c>
      <c r="G136" s="200">
        <f t="shared" si="1"/>
        <v>0</v>
      </c>
      <c r="H136" s="33">
        <v>5</v>
      </c>
      <c r="I136" s="201">
        <f>SUM(G136*5)</f>
        <v>0</v>
      </c>
    </row>
    <row r="137" spans="1:9" ht="16.5" customHeight="1" thickBot="1" x14ac:dyDescent="0.3">
      <c r="A137" s="205" t="s">
        <v>176</v>
      </c>
      <c r="B137" s="197">
        <f t="shared" ref="B137:I137" si="2">SUM(B13:B136)</f>
        <v>0</v>
      </c>
      <c r="C137" s="197">
        <f t="shared" si="2"/>
        <v>0</v>
      </c>
      <c r="D137" s="197">
        <f t="shared" si="2"/>
        <v>0</v>
      </c>
      <c r="E137" s="197">
        <f t="shared" si="2"/>
        <v>0</v>
      </c>
      <c r="F137" s="197">
        <f t="shared" si="2"/>
        <v>0</v>
      </c>
      <c r="G137" s="197">
        <f t="shared" si="2"/>
        <v>0</v>
      </c>
      <c r="H137" s="197">
        <f>SUM(H13:H136)</f>
        <v>699</v>
      </c>
      <c r="I137" s="197">
        <f t="shared" si="2"/>
        <v>0</v>
      </c>
    </row>
    <row r="138" spans="1:9" x14ac:dyDescent="0.25">
      <c r="E138" s="135"/>
    </row>
  </sheetData>
  <sheetProtection algorithmName="SHA-512" hashValue="y5q6WMR+BfzvBz0LkFh6f2MqAXYNLee3OsvZ3Wd4vkSwG4xQHcXYgLyuQ98slSVagmNebBkm6SymQucvFdWZgg==" saltValue="qPTS88dsT8V5HIhGNi0qxQ==" spinCount="100000" sheet="1" objects="1" scenarios="1" formatCells="0" formatColumns="0" formatRows="0" insertColumns="0" insertRows="0" insertHyperlinks="0" deleteColumns="0" deleteRows="0" sort="0" autoFilter="0" pivotTables="0"/>
  <mergeCells count="10">
    <mergeCell ref="A8:I8"/>
    <mergeCell ref="A9:I9"/>
    <mergeCell ref="A10:I10"/>
    <mergeCell ref="A1:I1"/>
    <mergeCell ref="A2:C2"/>
    <mergeCell ref="A6:I6"/>
    <mergeCell ref="A7:I7"/>
    <mergeCell ref="A5:I5"/>
    <mergeCell ref="A3:J3"/>
    <mergeCell ref="A4:I4"/>
  </mergeCells>
  <pageMargins left="0.25" right="0.25" top="0.75" bottom="0.75" header="0.3" footer="0.3"/>
  <pageSetup scale="90" orientation="portrait" r:id="rId1"/>
  <headerFooter>
    <oddHeader>&amp;CSBD 3.1</oddHeader>
    <oddFooter>&amp;CBidders Initials:...............................&amp;R&amp;P</oddFooter>
  </headerFooter>
  <rowBreaks count="2" manualBreakCount="2">
    <brk id="36" max="9" man="1"/>
    <brk id="8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38"/>
  <sheetViews>
    <sheetView zoomScaleNormal="100" workbookViewId="0">
      <selection activeCell="A4" sqref="A4:H4"/>
    </sheetView>
  </sheetViews>
  <sheetFormatPr defaultRowHeight="15" x14ac:dyDescent="0.25"/>
  <cols>
    <col min="1" max="1" width="14.5703125" customWidth="1"/>
    <col min="2" max="7" width="10.7109375" customWidth="1"/>
    <col min="8" max="8" width="26.7109375" customWidth="1"/>
    <col min="9" max="9" width="6.28515625" customWidth="1"/>
  </cols>
  <sheetData>
    <row r="1" spans="1:8" ht="22.5" customHeight="1" x14ac:dyDescent="0.25">
      <c r="A1" s="301" t="s">
        <v>34</v>
      </c>
      <c r="B1" s="301"/>
      <c r="C1" s="301"/>
      <c r="D1" s="301"/>
      <c r="E1" s="301"/>
      <c r="F1" s="301"/>
      <c r="G1" s="301"/>
      <c r="H1" s="301"/>
    </row>
    <row r="2" spans="1:8" ht="18" customHeight="1" x14ac:dyDescent="0.25">
      <c r="A2" s="298"/>
      <c r="B2" s="298"/>
      <c r="C2" s="298"/>
      <c r="D2" s="239"/>
      <c r="E2" s="52"/>
      <c r="F2" s="52"/>
      <c r="G2" s="52"/>
      <c r="H2" s="239"/>
    </row>
    <row r="3" spans="1:8" ht="19.5" customHeight="1" x14ac:dyDescent="0.25">
      <c r="A3" s="298" t="str">
        <f>'Inbound 1.2.'!$A$3</f>
        <v xml:space="preserve">NAME OF BIDDER(S):………………………………………………………..BID NUMBER: DIRCO 03/2019/20                                                                                   </v>
      </c>
      <c r="B3" s="298"/>
      <c r="C3" s="298"/>
      <c r="D3" s="298"/>
      <c r="E3" s="298"/>
      <c r="F3" s="298"/>
      <c r="G3" s="298"/>
      <c r="H3" s="298"/>
    </row>
    <row r="4" spans="1:8" ht="21" customHeight="1" x14ac:dyDescent="0.25">
      <c r="A4" s="272" t="s">
        <v>545</v>
      </c>
      <c r="B4" s="272"/>
      <c r="C4" s="272"/>
      <c r="D4" s="272"/>
      <c r="E4" s="272"/>
      <c r="F4" s="272"/>
      <c r="G4" s="272"/>
      <c r="H4" s="272"/>
    </row>
    <row r="5" spans="1:8" s="297" customFormat="1" ht="21" customHeight="1" x14ac:dyDescent="0.2">
      <c r="A5" s="305"/>
      <c r="B5" s="305"/>
      <c r="C5" s="305"/>
      <c r="D5" s="305"/>
      <c r="E5" s="305"/>
      <c r="F5" s="305"/>
      <c r="G5" s="305"/>
      <c r="H5" s="305"/>
    </row>
    <row r="6" spans="1:8" ht="21" customHeight="1" x14ac:dyDescent="0.25">
      <c r="A6" s="302" t="s">
        <v>211</v>
      </c>
      <c r="B6" s="303"/>
      <c r="C6" s="303"/>
      <c r="D6" s="303"/>
      <c r="E6" s="303"/>
      <c r="F6" s="303"/>
      <c r="G6" s="303"/>
      <c r="H6" s="303"/>
    </row>
    <row r="7" spans="1:8" ht="24" customHeight="1" x14ac:dyDescent="0.25">
      <c r="A7" s="304" t="s">
        <v>212</v>
      </c>
      <c r="B7" s="304"/>
      <c r="C7" s="304"/>
      <c r="D7" s="304"/>
      <c r="E7" s="304"/>
      <c r="F7" s="304"/>
      <c r="G7" s="304"/>
      <c r="H7" s="304"/>
    </row>
    <row r="8" spans="1:8" ht="36.75" customHeight="1" x14ac:dyDescent="0.25">
      <c r="A8" s="262" t="s">
        <v>213</v>
      </c>
      <c r="B8" s="263"/>
      <c r="C8" s="263"/>
      <c r="D8" s="263"/>
      <c r="E8" s="263"/>
      <c r="F8" s="263"/>
      <c r="G8" s="263"/>
      <c r="H8" s="263"/>
    </row>
    <row r="9" spans="1:8" ht="102.75" customHeight="1" x14ac:dyDescent="0.25">
      <c r="A9" s="299" t="s">
        <v>529</v>
      </c>
      <c r="B9" s="299"/>
      <c r="C9" s="299"/>
      <c r="D9" s="299"/>
      <c r="E9" s="299"/>
      <c r="F9" s="299"/>
      <c r="G9" s="299"/>
      <c r="H9" s="299"/>
    </row>
    <row r="10" spans="1:8" ht="33" customHeight="1" x14ac:dyDescent="0.25">
      <c r="A10" s="262" t="s">
        <v>39</v>
      </c>
      <c r="B10" s="300"/>
      <c r="C10" s="300"/>
      <c r="D10" s="300"/>
      <c r="E10" s="300"/>
      <c r="F10" s="300"/>
      <c r="G10" s="300"/>
      <c r="H10" s="300"/>
    </row>
    <row r="11" spans="1:8" ht="50.25" customHeight="1" x14ac:dyDescent="0.25">
      <c r="A11" s="262" t="s">
        <v>214</v>
      </c>
      <c r="B11" s="300"/>
      <c r="C11" s="300"/>
      <c r="D11" s="300"/>
      <c r="E11" s="300"/>
      <c r="F11" s="300"/>
      <c r="G11" s="300"/>
      <c r="H11" s="300"/>
    </row>
    <row r="12" spans="1:8" ht="72.75" customHeight="1" x14ac:dyDescent="0.25">
      <c r="A12" s="63" t="s">
        <v>41</v>
      </c>
      <c r="B12" s="64" t="s">
        <v>42</v>
      </c>
      <c r="C12" s="21" t="s">
        <v>43</v>
      </c>
      <c r="D12" s="22" t="s">
        <v>215</v>
      </c>
      <c r="E12" s="21" t="s">
        <v>216</v>
      </c>
      <c r="F12" s="65" t="s">
        <v>46</v>
      </c>
      <c r="G12" s="23" t="s">
        <v>47</v>
      </c>
      <c r="H12" s="65" t="s">
        <v>217</v>
      </c>
    </row>
    <row r="13" spans="1:8" ht="15.75" thickBot="1" x14ac:dyDescent="0.3">
      <c r="A13" s="24"/>
      <c r="B13" s="66"/>
      <c r="C13" s="26" t="s">
        <v>49</v>
      </c>
      <c r="D13" s="26" t="s">
        <v>49</v>
      </c>
      <c r="E13" s="26" t="s">
        <v>49</v>
      </c>
      <c r="F13" s="26" t="s">
        <v>50</v>
      </c>
      <c r="G13" s="28"/>
      <c r="H13" s="26" t="s">
        <v>50</v>
      </c>
    </row>
    <row r="14" spans="1:8" x14ac:dyDescent="0.25">
      <c r="A14" s="29" t="s">
        <v>51</v>
      </c>
      <c r="B14" s="30"/>
      <c r="C14" s="31">
        <v>0</v>
      </c>
      <c r="D14" s="31">
        <v>0</v>
      </c>
      <c r="E14" s="31">
        <v>0</v>
      </c>
      <c r="F14" s="32">
        <f>SUM(C14+D14+E14)/3</f>
        <v>0</v>
      </c>
      <c r="G14" s="33">
        <v>5</v>
      </c>
      <c r="H14" s="34">
        <f>SUM(F14*5)</f>
        <v>0</v>
      </c>
    </row>
    <row r="15" spans="1:8" x14ac:dyDescent="0.25">
      <c r="A15" s="35" t="s">
        <v>52</v>
      </c>
      <c r="B15" s="30"/>
      <c r="C15" s="194"/>
      <c r="D15" s="36">
        <v>0</v>
      </c>
      <c r="E15" s="194"/>
      <c r="F15" s="32">
        <f>SUM(C15+D15+E15)/1</f>
        <v>0</v>
      </c>
      <c r="G15" s="33">
        <v>4</v>
      </c>
      <c r="H15" s="34">
        <f>SUM(F15*4)</f>
        <v>0</v>
      </c>
    </row>
    <row r="16" spans="1:8" x14ac:dyDescent="0.25">
      <c r="A16" s="35" t="s">
        <v>53</v>
      </c>
      <c r="B16" s="30"/>
      <c r="C16" s="194"/>
      <c r="D16" s="36">
        <v>0</v>
      </c>
      <c r="E16" s="194"/>
      <c r="F16" s="32">
        <f t="shared" ref="F16:F24" si="0">SUM(C16+D16+E16)/1</f>
        <v>0</v>
      </c>
      <c r="G16" s="33">
        <v>7</v>
      </c>
      <c r="H16" s="34">
        <f>SUM(F16*7)</f>
        <v>0</v>
      </c>
    </row>
    <row r="17" spans="1:8" x14ac:dyDescent="0.25">
      <c r="A17" s="35" t="s">
        <v>54</v>
      </c>
      <c r="B17" s="30"/>
      <c r="C17" s="194"/>
      <c r="D17" s="36">
        <v>0</v>
      </c>
      <c r="E17" s="194"/>
      <c r="F17" s="32">
        <f t="shared" si="0"/>
        <v>0</v>
      </c>
      <c r="G17" s="33">
        <v>5</v>
      </c>
      <c r="H17" s="34">
        <f>SUM(F17*5)</f>
        <v>0</v>
      </c>
    </row>
    <row r="18" spans="1:8" x14ac:dyDescent="0.25">
      <c r="A18" s="35" t="s">
        <v>55</v>
      </c>
      <c r="B18" s="30"/>
      <c r="C18" s="194"/>
      <c r="D18" s="36">
        <v>0</v>
      </c>
      <c r="E18" s="194"/>
      <c r="F18" s="32">
        <f t="shared" si="0"/>
        <v>0</v>
      </c>
      <c r="G18" s="33">
        <v>15</v>
      </c>
      <c r="H18" s="34">
        <f>SUM(F18*15)</f>
        <v>0</v>
      </c>
    </row>
    <row r="19" spans="1:8" x14ac:dyDescent="0.25">
      <c r="A19" s="35" t="s">
        <v>56</v>
      </c>
      <c r="B19" s="30"/>
      <c r="C19" s="194"/>
      <c r="D19" s="36">
        <v>0</v>
      </c>
      <c r="E19" s="194"/>
      <c r="F19" s="32">
        <f t="shared" si="0"/>
        <v>0</v>
      </c>
      <c r="G19" s="33">
        <v>5</v>
      </c>
      <c r="H19" s="34">
        <f>SUM(F19*6)</f>
        <v>0</v>
      </c>
    </row>
    <row r="20" spans="1:8" x14ac:dyDescent="0.25">
      <c r="A20" s="35" t="s">
        <v>57</v>
      </c>
      <c r="B20" s="30"/>
      <c r="C20" s="194"/>
      <c r="D20" s="36">
        <v>0</v>
      </c>
      <c r="E20" s="194"/>
      <c r="F20" s="32">
        <f t="shared" si="0"/>
        <v>0</v>
      </c>
      <c r="G20" s="33">
        <v>4</v>
      </c>
      <c r="H20" s="34">
        <f>SUM(F20*4)</f>
        <v>0</v>
      </c>
    </row>
    <row r="21" spans="1:8" x14ac:dyDescent="0.25">
      <c r="A21" s="35" t="s">
        <v>58</v>
      </c>
      <c r="B21" s="30"/>
      <c r="C21" s="194"/>
      <c r="D21" s="36">
        <v>0</v>
      </c>
      <c r="E21" s="194"/>
      <c r="F21" s="32">
        <f t="shared" si="0"/>
        <v>0</v>
      </c>
      <c r="G21" s="33">
        <v>6</v>
      </c>
      <c r="H21" s="34">
        <f>SUM(F21*5)</f>
        <v>0</v>
      </c>
    </row>
    <row r="22" spans="1:8" x14ac:dyDescent="0.25">
      <c r="A22" s="35" t="s">
        <v>59</v>
      </c>
      <c r="B22" s="30"/>
      <c r="C22" s="194"/>
      <c r="D22" s="36">
        <v>0</v>
      </c>
      <c r="E22" s="194"/>
      <c r="F22" s="32">
        <f t="shared" si="0"/>
        <v>0</v>
      </c>
      <c r="G22" s="33">
        <v>4</v>
      </c>
      <c r="H22" s="34">
        <f>SUM(F22*4)</f>
        <v>0</v>
      </c>
    </row>
    <row r="23" spans="1:8" x14ac:dyDescent="0.25">
      <c r="A23" s="35" t="s">
        <v>60</v>
      </c>
      <c r="B23" s="30"/>
      <c r="C23" s="194"/>
      <c r="D23" s="36">
        <v>0</v>
      </c>
      <c r="E23" s="194"/>
      <c r="F23" s="32">
        <f t="shared" si="0"/>
        <v>0</v>
      </c>
      <c r="G23" s="33">
        <v>4</v>
      </c>
      <c r="H23" s="34">
        <f>SUM(F23*4)</f>
        <v>0</v>
      </c>
    </row>
    <row r="24" spans="1:8" x14ac:dyDescent="0.25">
      <c r="A24" s="35" t="s">
        <v>61</v>
      </c>
      <c r="B24" s="30"/>
      <c r="C24" s="194"/>
      <c r="D24" s="36">
        <v>0</v>
      </c>
      <c r="E24" s="194"/>
      <c r="F24" s="32">
        <f t="shared" si="0"/>
        <v>0</v>
      </c>
      <c r="G24" s="33">
        <v>3</v>
      </c>
      <c r="H24" s="34">
        <f>SUM(F24*3)</f>
        <v>0</v>
      </c>
    </row>
    <row r="25" spans="1:8" x14ac:dyDescent="0.25">
      <c r="A25" s="29" t="s">
        <v>62</v>
      </c>
      <c r="B25" s="30"/>
      <c r="C25" s="31">
        <v>0</v>
      </c>
      <c r="D25" s="31">
        <v>0</v>
      </c>
      <c r="E25" s="31">
        <v>0</v>
      </c>
      <c r="F25" s="32">
        <f>SUM(C25+D25+E25)/3</f>
        <v>0</v>
      </c>
      <c r="G25" s="33">
        <v>5</v>
      </c>
      <c r="H25" s="34">
        <f>SUM(F25*5)</f>
        <v>0</v>
      </c>
    </row>
    <row r="26" spans="1:8" x14ac:dyDescent="0.25">
      <c r="A26" s="35" t="s">
        <v>63</v>
      </c>
      <c r="B26" s="30"/>
      <c r="C26" s="195"/>
      <c r="D26" s="36">
        <v>0</v>
      </c>
      <c r="E26" s="195"/>
      <c r="F26" s="32">
        <f>SUM(C26+D26+E26)/1</f>
        <v>0</v>
      </c>
      <c r="G26" s="33">
        <v>5</v>
      </c>
      <c r="H26" s="34">
        <f>SUM(F26*5)</f>
        <v>0</v>
      </c>
    </row>
    <row r="27" spans="1:8" x14ac:dyDescent="0.25">
      <c r="A27" s="37" t="s">
        <v>64</v>
      </c>
      <c r="B27" s="30"/>
      <c r="C27" s="36">
        <v>0</v>
      </c>
      <c r="D27" s="36">
        <v>0</v>
      </c>
      <c r="E27" s="36">
        <v>0</v>
      </c>
      <c r="F27" s="32">
        <f>SUM(C27+D27+E27)/3</f>
        <v>0</v>
      </c>
      <c r="G27" s="33">
        <v>5</v>
      </c>
      <c r="H27" s="34">
        <f>SUM(F27*5)</f>
        <v>0</v>
      </c>
    </row>
    <row r="28" spans="1:8" x14ac:dyDescent="0.25">
      <c r="A28" s="35" t="s">
        <v>65</v>
      </c>
      <c r="B28" s="30"/>
      <c r="C28" s="195"/>
      <c r="D28" s="36">
        <v>0</v>
      </c>
      <c r="E28" s="195"/>
      <c r="F28" s="32">
        <f>SUM(C28+D28+E28)/1</f>
        <v>0</v>
      </c>
      <c r="G28" s="33">
        <v>3</v>
      </c>
      <c r="H28" s="34">
        <f>SUM(F28*3)</f>
        <v>0</v>
      </c>
    </row>
    <row r="29" spans="1:8" x14ac:dyDescent="0.25">
      <c r="A29" s="35" t="s">
        <v>66</v>
      </c>
      <c r="B29" s="30"/>
      <c r="C29" s="195"/>
      <c r="D29" s="36">
        <v>0</v>
      </c>
      <c r="E29" s="195"/>
      <c r="F29" s="32">
        <f>SUM(C29+D29+E29)/1</f>
        <v>0</v>
      </c>
      <c r="G29" s="33">
        <v>11</v>
      </c>
      <c r="H29" s="34">
        <f>SUM(F29*11)</f>
        <v>0</v>
      </c>
    </row>
    <row r="30" spans="1:8" x14ac:dyDescent="0.25">
      <c r="A30" s="29" t="s">
        <v>67</v>
      </c>
      <c r="B30" s="30"/>
      <c r="C30" s="31">
        <v>0</v>
      </c>
      <c r="D30" s="31">
        <v>0</v>
      </c>
      <c r="E30" s="31">
        <v>0</v>
      </c>
      <c r="F30" s="32">
        <f>SUM(C30+D30+E30)/3</f>
        <v>0</v>
      </c>
      <c r="G30" s="33">
        <v>9</v>
      </c>
      <c r="H30" s="34">
        <f>SUM(F30*9)</f>
        <v>0</v>
      </c>
    </row>
    <row r="31" spans="1:8" x14ac:dyDescent="0.25">
      <c r="A31" s="29" t="s">
        <v>68</v>
      </c>
      <c r="B31" s="30"/>
      <c r="C31" s="31">
        <v>0</v>
      </c>
      <c r="D31" s="31">
        <v>0</v>
      </c>
      <c r="E31" s="31">
        <v>0</v>
      </c>
      <c r="F31" s="32">
        <f>SUM(C31+D31+E31)/3</f>
        <v>0</v>
      </c>
      <c r="G31" s="33">
        <v>5</v>
      </c>
      <c r="H31" s="34">
        <f>SUM(F31*5)</f>
        <v>0</v>
      </c>
    </row>
    <row r="32" spans="1:8" x14ac:dyDescent="0.25">
      <c r="A32" s="35" t="s">
        <v>69</v>
      </c>
      <c r="B32" s="30"/>
      <c r="C32" s="194"/>
      <c r="D32" s="36">
        <v>0</v>
      </c>
      <c r="E32" s="194"/>
      <c r="F32" s="32">
        <f>SUM(C32+D32+E32)/1</f>
        <v>0</v>
      </c>
      <c r="G32" s="33">
        <v>3</v>
      </c>
      <c r="H32" s="34">
        <f>SUM(F32*3)</f>
        <v>0</v>
      </c>
    </row>
    <row r="33" spans="1:8" x14ac:dyDescent="0.25">
      <c r="A33" s="35" t="s">
        <v>70</v>
      </c>
      <c r="B33" s="30"/>
      <c r="C33" s="194"/>
      <c r="D33" s="36">
        <v>0</v>
      </c>
      <c r="E33" s="194"/>
      <c r="F33" s="32">
        <f t="shared" ref="F33:F40" si="1">SUM(C33+D33+E33)/1</f>
        <v>0</v>
      </c>
      <c r="G33" s="33">
        <v>7</v>
      </c>
      <c r="H33" s="34">
        <f>SUM(F33*9)</f>
        <v>0</v>
      </c>
    </row>
    <row r="34" spans="1:8" x14ac:dyDescent="0.25">
      <c r="A34" s="35" t="s">
        <v>71</v>
      </c>
      <c r="B34" s="30"/>
      <c r="C34" s="194"/>
      <c r="D34" s="36">
        <v>0</v>
      </c>
      <c r="E34" s="194"/>
      <c r="F34" s="32">
        <f t="shared" si="1"/>
        <v>0</v>
      </c>
      <c r="G34" s="33">
        <v>4</v>
      </c>
      <c r="H34" s="34">
        <f>SUM(F34*4)</f>
        <v>0</v>
      </c>
    </row>
    <row r="35" spans="1:8" x14ac:dyDescent="0.25">
      <c r="A35" s="35" t="s">
        <v>72</v>
      </c>
      <c r="B35" s="30"/>
      <c r="C35" s="194"/>
      <c r="D35" s="36">
        <v>0</v>
      </c>
      <c r="E35" s="194"/>
      <c r="F35" s="32">
        <f t="shared" si="1"/>
        <v>0</v>
      </c>
      <c r="G35" s="33">
        <v>11</v>
      </c>
      <c r="H35" s="34">
        <f>SUM(F35*11)</f>
        <v>0</v>
      </c>
    </row>
    <row r="36" spans="1:8" x14ac:dyDescent="0.25">
      <c r="A36" s="35" t="s">
        <v>73</v>
      </c>
      <c r="B36" s="30"/>
      <c r="C36" s="194"/>
      <c r="D36" s="36">
        <v>0</v>
      </c>
      <c r="E36" s="194"/>
      <c r="F36" s="32">
        <f t="shared" si="1"/>
        <v>0</v>
      </c>
      <c r="G36" s="33">
        <v>4</v>
      </c>
      <c r="H36" s="34">
        <f>SUM(F36*4)</f>
        <v>0</v>
      </c>
    </row>
    <row r="37" spans="1:8" x14ac:dyDescent="0.25">
      <c r="A37" s="35" t="s">
        <v>74</v>
      </c>
      <c r="B37" s="30"/>
      <c r="C37" s="194"/>
      <c r="D37" s="36">
        <v>0</v>
      </c>
      <c r="E37" s="194"/>
      <c r="F37" s="32">
        <f t="shared" si="1"/>
        <v>0</v>
      </c>
      <c r="G37" s="33">
        <v>5</v>
      </c>
      <c r="H37" s="34">
        <f>SUM(F37*4)</f>
        <v>0</v>
      </c>
    </row>
    <row r="38" spans="1:8" x14ac:dyDescent="0.25">
      <c r="A38" s="35" t="s">
        <v>75</v>
      </c>
      <c r="B38" s="30"/>
      <c r="C38" s="194"/>
      <c r="D38" s="36">
        <v>0</v>
      </c>
      <c r="E38" s="194"/>
      <c r="F38" s="32">
        <f t="shared" si="1"/>
        <v>0</v>
      </c>
      <c r="G38" s="33">
        <v>5</v>
      </c>
      <c r="H38" s="34">
        <f>SUM(F38*5)</f>
        <v>0</v>
      </c>
    </row>
    <row r="39" spans="1:8" x14ac:dyDescent="0.25">
      <c r="A39" s="35" t="s">
        <v>76</v>
      </c>
      <c r="B39" s="30"/>
      <c r="C39" s="194"/>
      <c r="D39" s="36">
        <v>0</v>
      </c>
      <c r="E39" s="194"/>
      <c r="F39" s="32">
        <f t="shared" si="1"/>
        <v>0</v>
      </c>
      <c r="G39" s="33">
        <v>5</v>
      </c>
      <c r="H39" s="34">
        <f>SUM(F39*5)</f>
        <v>0</v>
      </c>
    </row>
    <row r="40" spans="1:8" x14ac:dyDescent="0.25">
      <c r="A40" s="35" t="s">
        <v>77</v>
      </c>
      <c r="B40" s="30"/>
      <c r="C40" s="194"/>
      <c r="D40" s="36">
        <v>0</v>
      </c>
      <c r="E40" s="194"/>
      <c r="F40" s="32">
        <f t="shared" si="1"/>
        <v>0</v>
      </c>
      <c r="G40" s="33">
        <v>5</v>
      </c>
      <c r="H40" s="34">
        <f>SUM(F40*6)</f>
        <v>0</v>
      </c>
    </row>
    <row r="41" spans="1:8" x14ac:dyDescent="0.25">
      <c r="A41" s="37" t="s">
        <v>78</v>
      </c>
      <c r="B41" s="30"/>
      <c r="C41" s="36">
        <v>0</v>
      </c>
      <c r="D41" s="36">
        <v>0</v>
      </c>
      <c r="E41" s="36">
        <v>0</v>
      </c>
      <c r="F41" s="32">
        <f>SUM(C41+D41+E41)/3</f>
        <v>0</v>
      </c>
      <c r="G41" s="33">
        <v>5</v>
      </c>
      <c r="H41" s="34">
        <f>SUM(F41*5)</f>
        <v>0</v>
      </c>
    </row>
    <row r="42" spans="1:8" x14ac:dyDescent="0.25">
      <c r="A42" s="35" t="s">
        <v>79</v>
      </c>
      <c r="B42" s="30"/>
      <c r="C42" s="194"/>
      <c r="D42" s="36">
        <v>0</v>
      </c>
      <c r="E42" s="194"/>
      <c r="F42" s="32">
        <f>SUM(C42+D42+E42)/1</f>
        <v>0</v>
      </c>
      <c r="G42" s="33">
        <v>4</v>
      </c>
      <c r="H42" s="34">
        <f>SUM(F42*5)</f>
        <v>0</v>
      </c>
    </row>
    <row r="43" spans="1:8" x14ac:dyDescent="0.25">
      <c r="A43" s="35" t="s">
        <v>80</v>
      </c>
      <c r="B43" s="30"/>
      <c r="C43" s="194"/>
      <c r="D43" s="36">
        <v>0</v>
      </c>
      <c r="E43" s="194"/>
      <c r="F43" s="32">
        <f>SUM(C43+D43+E43)/1</f>
        <v>0</v>
      </c>
      <c r="G43" s="33">
        <v>5</v>
      </c>
      <c r="H43" s="34">
        <f>SUM(F43*5)</f>
        <v>0</v>
      </c>
    </row>
    <row r="44" spans="1:8" x14ac:dyDescent="0.25">
      <c r="A44" s="38" t="s">
        <v>81</v>
      </c>
      <c r="B44" s="30"/>
      <c r="C44" s="36">
        <v>0</v>
      </c>
      <c r="D44" s="36">
        <v>0</v>
      </c>
      <c r="E44" s="31">
        <v>0</v>
      </c>
      <c r="F44" s="32">
        <f>SUM(C44+D44+E44)/3</f>
        <v>0</v>
      </c>
      <c r="G44" s="33">
        <v>4</v>
      </c>
      <c r="H44" s="34">
        <f>SUM(F44*5)</f>
        <v>0</v>
      </c>
    </row>
    <row r="45" spans="1:8" x14ac:dyDescent="0.25">
      <c r="A45" s="35" t="s">
        <v>82</v>
      </c>
      <c r="B45" s="30"/>
      <c r="C45" s="195"/>
      <c r="D45" s="36">
        <v>0</v>
      </c>
      <c r="E45" s="195"/>
      <c r="F45" s="32">
        <f>SUM(C45+D45+E45)/1</f>
        <v>0</v>
      </c>
      <c r="G45" s="33">
        <v>5</v>
      </c>
      <c r="H45" s="34">
        <f>SUM(F45*5)</f>
        <v>0</v>
      </c>
    </row>
    <row r="46" spans="1:8" x14ac:dyDescent="0.25">
      <c r="A46" s="29" t="s">
        <v>83</v>
      </c>
      <c r="B46" s="30"/>
      <c r="C46" s="31">
        <v>0</v>
      </c>
      <c r="D46" s="36">
        <v>0</v>
      </c>
      <c r="E46" s="31">
        <v>0</v>
      </c>
      <c r="F46" s="32">
        <f>SUM(C46+D46+E46)/3</f>
        <v>0</v>
      </c>
      <c r="G46" s="33">
        <v>4</v>
      </c>
      <c r="H46" s="34">
        <f>SUM(F46*4)</f>
        <v>0</v>
      </c>
    </row>
    <row r="47" spans="1:8" x14ac:dyDescent="0.25">
      <c r="A47" s="29" t="s">
        <v>84</v>
      </c>
      <c r="B47" s="30"/>
      <c r="C47" s="31">
        <v>0</v>
      </c>
      <c r="D47" s="31">
        <v>0</v>
      </c>
      <c r="E47" s="31">
        <v>0</v>
      </c>
      <c r="F47" s="32">
        <f>SUM(C47+D47+E47)/3</f>
        <v>0</v>
      </c>
      <c r="G47" s="33">
        <v>5</v>
      </c>
      <c r="H47" s="34">
        <f>SUM(F47*4)</f>
        <v>0</v>
      </c>
    </row>
    <row r="48" spans="1:8" x14ac:dyDescent="0.25">
      <c r="A48" s="29" t="s">
        <v>85</v>
      </c>
      <c r="B48" s="30"/>
      <c r="C48" s="31">
        <v>0</v>
      </c>
      <c r="D48" s="31">
        <v>0</v>
      </c>
      <c r="E48" s="31">
        <v>0</v>
      </c>
      <c r="F48" s="32">
        <f>SUM(C48+D48+E48)/3</f>
        <v>0</v>
      </c>
      <c r="G48" s="33">
        <v>5</v>
      </c>
      <c r="H48" s="34">
        <f>SUM(F48*5)</f>
        <v>0</v>
      </c>
    </row>
    <row r="49" spans="1:8" x14ac:dyDescent="0.25">
      <c r="A49" s="35" t="s">
        <v>86</v>
      </c>
      <c r="B49" s="30"/>
      <c r="C49" s="194"/>
      <c r="D49" s="36">
        <v>0</v>
      </c>
      <c r="E49" s="194"/>
      <c r="F49" s="32">
        <f>SUM(C49+D49+E49)/1</f>
        <v>0</v>
      </c>
      <c r="G49" s="33">
        <v>3</v>
      </c>
      <c r="H49" s="34">
        <f>SUM(F49*3)</f>
        <v>0</v>
      </c>
    </row>
    <row r="50" spans="1:8" x14ac:dyDescent="0.25">
      <c r="A50" s="29" t="s">
        <v>87</v>
      </c>
      <c r="B50" s="30"/>
      <c r="C50" s="31">
        <v>0</v>
      </c>
      <c r="D50" s="36">
        <v>0</v>
      </c>
      <c r="E50" s="31">
        <v>0</v>
      </c>
      <c r="F50" s="32">
        <f t="shared" ref="F50:F55" si="2">SUM(C50+D50+E50)/3</f>
        <v>0</v>
      </c>
      <c r="G50" s="33">
        <v>6</v>
      </c>
      <c r="H50" s="34">
        <f>SUM(F50*6)</f>
        <v>0</v>
      </c>
    </row>
    <row r="51" spans="1:8" x14ac:dyDescent="0.25">
      <c r="A51" s="29" t="s">
        <v>88</v>
      </c>
      <c r="B51" s="30"/>
      <c r="C51" s="31">
        <v>0</v>
      </c>
      <c r="D51" s="31">
        <v>0</v>
      </c>
      <c r="E51" s="31">
        <v>0</v>
      </c>
      <c r="F51" s="32">
        <f t="shared" si="2"/>
        <v>0</v>
      </c>
      <c r="G51" s="33">
        <v>4</v>
      </c>
      <c r="H51" s="34">
        <f>SUM(F51*4)</f>
        <v>0</v>
      </c>
    </row>
    <row r="52" spans="1:8" x14ac:dyDescent="0.25">
      <c r="A52" s="29" t="s">
        <v>89</v>
      </c>
      <c r="B52" s="30"/>
      <c r="C52" s="31">
        <v>0</v>
      </c>
      <c r="D52" s="31">
        <v>0</v>
      </c>
      <c r="E52" s="31">
        <v>0</v>
      </c>
      <c r="F52" s="32">
        <f t="shared" si="2"/>
        <v>0</v>
      </c>
      <c r="G52" s="33">
        <v>5</v>
      </c>
      <c r="H52" s="34">
        <f>SUM(F52*5)</f>
        <v>0</v>
      </c>
    </row>
    <row r="53" spans="1:8" x14ac:dyDescent="0.25">
      <c r="A53" s="37" t="s">
        <v>90</v>
      </c>
      <c r="B53" s="30"/>
      <c r="C53" s="36">
        <v>0</v>
      </c>
      <c r="D53" s="36">
        <v>0</v>
      </c>
      <c r="E53" s="36">
        <v>0</v>
      </c>
      <c r="F53" s="32">
        <f t="shared" si="2"/>
        <v>0</v>
      </c>
      <c r="G53" s="33">
        <v>4</v>
      </c>
      <c r="H53" s="34">
        <f>SUM(F53*4)</f>
        <v>0</v>
      </c>
    </row>
    <row r="54" spans="1:8" x14ac:dyDescent="0.25">
      <c r="A54" s="37" t="s">
        <v>91</v>
      </c>
      <c r="B54" s="30" t="s">
        <v>92</v>
      </c>
      <c r="C54" s="36">
        <v>0</v>
      </c>
      <c r="D54" s="36">
        <v>0</v>
      </c>
      <c r="E54" s="36">
        <v>0</v>
      </c>
      <c r="F54" s="32">
        <f t="shared" si="2"/>
        <v>0</v>
      </c>
      <c r="G54" s="33">
        <v>7</v>
      </c>
      <c r="H54" s="34">
        <f>SUM(F54*7)</f>
        <v>0</v>
      </c>
    </row>
    <row r="55" spans="1:8" x14ac:dyDescent="0.25">
      <c r="A55" s="29" t="s">
        <v>93</v>
      </c>
      <c r="B55" s="30"/>
      <c r="C55" s="31">
        <v>0</v>
      </c>
      <c r="D55" s="31">
        <v>0</v>
      </c>
      <c r="E55" s="31">
        <v>0</v>
      </c>
      <c r="F55" s="32">
        <f t="shared" si="2"/>
        <v>0</v>
      </c>
      <c r="G55" s="33">
        <v>14</v>
      </c>
      <c r="H55" s="34">
        <f>SUM(F55*14)</f>
        <v>0</v>
      </c>
    </row>
    <row r="56" spans="1:8" x14ac:dyDescent="0.25">
      <c r="A56" s="35" t="s">
        <v>94</v>
      </c>
      <c r="B56" s="30"/>
      <c r="C56" s="194"/>
      <c r="D56" s="36">
        <v>0</v>
      </c>
      <c r="E56" s="194"/>
      <c r="F56" s="32">
        <f>SUM(C56+D56+E56)/1</f>
        <v>0</v>
      </c>
      <c r="G56" s="33">
        <v>5</v>
      </c>
      <c r="H56" s="34">
        <f>SUM(F56*5)</f>
        <v>0</v>
      </c>
    </row>
    <row r="57" spans="1:8" x14ac:dyDescent="0.25">
      <c r="A57" s="37" t="s">
        <v>95</v>
      </c>
      <c r="B57" s="30" t="s">
        <v>92</v>
      </c>
      <c r="C57" s="36">
        <v>0</v>
      </c>
      <c r="D57" s="36">
        <v>0</v>
      </c>
      <c r="E57" s="36">
        <v>0</v>
      </c>
      <c r="F57" s="32">
        <f>SUM(C57+D57+E57)/3</f>
        <v>0</v>
      </c>
      <c r="G57" s="33">
        <v>6</v>
      </c>
      <c r="H57" s="34">
        <f>SUM(F57*6)</f>
        <v>0</v>
      </c>
    </row>
    <row r="58" spans="1:8" x14ac:dyDescent="0.25">
      <c r="A58" s="35" t="s">
        <v>96</v>
      </c>
      <c r="B58" s="30"/>
      <c r="C58" s="194"/>
      <c r="D58" s="36">
        <v>0</v>
      </c>
      <c r="E58" s="194"/>
      <c r="F58" s="32">
        <f>SUM(C58+D58+E58)/1</f>
        <v>0</v>
      </c>
      <c r="G58" s="33">
        <v>6</v>
      </c>
      <c r="H58" s="34">
        <f>SUM(F58*6)</f>
        <v>0</v>
      </c>
    </row>
    <row r="59" spans="1:8" x14ac:dyDescent="0.25">
      <c r="A59" s="29" t="s">
        <v>97</v>
      </c>
      <c r="B59" s="30"/>
      <c r="C59" s="31">
        <v>0</v>
      </c>
      <c r="D59" s="36">
        <v>0</v>
      </c>
      <c r="E59" s="31">
        <v>0</v>
      </c>
      <c r="F59" s="32">
        <f>SUM(C59+D59+E59)/3</f>
        <v>0</v>
      </c>
      <c r="G59" s="33">
        <v>4</v>
      </c>
      <c r="H59" s="34">
        <f>SUM(F59*4)</f>
        <v>0</v>
      </c>
    </row>
    <row r="60" spans="1:8" x14ac:dyDescent="0.25">
      <c r="A60" s="35" t="s">
        <v>98</v>
      </c>
      <c r="B60" s="30"/>
      <c r="C60" s="195"/>
      <c r="D60" s="36">
        <v>0</v>
      </c>
      <c r="E60" s="194"/>
      <c r="F60" s="32">
        <f>SUM(C60+D60+E60)/1</f>
        <v>0</v>
      </c>
      <c r="G60" s="33">
        <v>2</v>
      </c>
      <c r="H60" s="34">
        <f>SUM(F60*2)</f>
        <v>0</v>
      </c>
    </row>
    <row r="61" spans="1:8" x14ac:dyDescent="0.25">
      <c r="A61" s="37" t="s">
        <v>99</v>
      </c>
      <c r="B61" s="30"/>
      <c r="C61" s="36">
        <v>0</v>
      </c>
      <c r="D61" s="36">
        <v>0</v>
      </c>
      <c r="E61" s="36">
        <v>0</v>
      </c>
      <c r="F61" s="32">
        <f>SUM(C61+D61+E61)/3</f>
        <v>0</v>
      </c>
      <c r="G61" s="33">
        <v>4</v>
      </c>
      <c r="H61" s="34">
        <f>SUM(F61*4)</f>
        <v>0</v>
      </c>
    </row>
    <row r="62" spans="1:8" x14ac:dyDescent="0.25">
      <c r="A62" s="37" t="s">
        <v>100</v>
      </c>
      <c r="B62" s="30"/>
      <c r="C62" s="36">
        <v>0</v>
      </c>
      <c r="D62" s="36">
        <v>0</v>
      </c>
      <c r="E62" s="36">
        <v>0</v>
      </c>
      <c r="F62" s="32">
        <f>SUM(C62+D62+E62)/3</f>
        <v>0</v>
      </c>
      <c r="G62" s="33">
        <v>4</v>
      </c>
      <c r="H62" s="34">
        <f>SUM(F62*4)</f>
        <v>0</v>
      </c>
    </row>
    <row r="63" spans="1:8" x14ac:dyDescent="0.25">
      <c r="A63" s="37" t="s">
        <v>101</v>
      </c>
      <c r="B63" s="30"/>
      <c r="C63" s="36">
        <v>0</v>
      </c>
      <c r="D63" s="36">
        <v>0</v>
      </c>
      <c r="E63" s="36">
        <v>0</v>
      </c>
      <c r="F63" s="32">
        <f>SUM(C63+D63+E63)/3</f>
        <v>0</v>
      </c>
      <c r="G63" s="33">
        <v>6</v>
      </c>
      <c r="H63" s="34">
        <f>SUM(F63*6)</f>
        <v>0</v>
      </c>
    </row>
    <row r="64" spans="1:8" x14ac:dyDescent="0.25">
      <c r="A64" s="35" t="s">
        <v>102</v>
      </c>
      <c r="B64" s="30"/>
      <c r="C64" s="194"/>
      <c r="D64" s="36">
        <v>0</v>
      </c>
      <c r="E64" s="194"/>
      <c r="F64" s="32">
        <f>SUM(C64+D64+E64)/1</f>
        <v>0</v>
      </c>
      <c r="G64" s="33">
        <v>3</v>
      </c>
      <c r="H64" s="34">
        <f>SUM(F64*3)</f>
        <v>0</v>
      </c>
    </row>
    <row r="65" spans="1:8" x14ac:dyDescent="0.25">
      <c r="A65" s="35" t="s">
        <v>103</v>
      </c>
      <c r="B65" s="30"/>
      <c r="C65" s="194"/>
      <c r="D65" s="36">
        <v>0</v>
      </c>
      <c r="E65" s="194"/>
      <c r="F65" s="32">
        <f>SUM(C65+D65+E65)/1</f>
        <v>0</v>
      </c>
      <c r="G65" s="33">
        <v>5</v>
      </c>
      <c r="H65" s="34">
        <f>SUM(F65*5)</f>
        <v>0</v>
      </c>
    </row>
    <row r="66" spans="1:8" x14ac:dyDescent="0.25">
      <c r="A66" s="37" t="s">
        <v>104</v>
      </c>
      <c r="B66" s="30"/>
      <c r="C66" s="36">
        <v>0</v>
      </c>
      <c r="D66" s="36">
        <v>0</v>
      </c>
      <c r="E66" s="36">
        <v>0</v>
      </c>
      <c r="F66" s="32">
        <f>SUM(C66+D66+E66)/3</f>
        <v>0</v>
      </c>
      <c r="G66" s="33">
        <v>5</v>
      </c>
      <c r="H66" s="34">
        <f>SUM(F66*5)</f>
        <v>0</v>
      </c>
    </row>
    <row r="67" spans="1:8" x14ac:dyDescent="0.25">
      <c r="A67" s="35" t="s">
        <v>105</v>
      </c>
      <c r="B67" s="30"/>
      <c r="C67" s="194"/>
      <c r="D67" s="36">
        <v>0</v>
      </c>
      <c r="E67" s="194"/>
      <c r="F67" s="32">
        <f>SUM(C67+D67+E67)/1</f>
        <v>0</v>
      </c>
      <c r="G67" s="33">
        <v>5</v>
      </c>
      <c r="H67" s="34">
        <f>SUM(F67*5)</f>
        <v>0</v>
      </c>
    </row>
    <row r="68" spans="1:8" x14ac:dyDescent="0.25">
      <c r="A68" s="35" t="s">
        <v>106</v>
      </c>
      <c r="B68" s="30"/>
      <c r="C68" s="194"/>
      <c r="D68" s="36">
        <v>0</v>
      </c>
      <c r="E68" s="194"/>
      <c r="F68" s="32">
        <f>SUM(C68+D68+E68)/1</f>
        <v>0</v>
      </c>
      <c r="G68" s="33">
        <v>3</v>
      </c>
      <c r="H68" s="34">
        <f>SUM(F68*3)</f>
        <v>0</v>
      </c>
    </row>
    <row r="69" spans="1:8" x14ac:dyDescent="0.25">
      <c r="A69" s="35" t="s">
        <v>107</v>
      </c>
      <c r="B69" s="30"/>
      <c r="C69" s="194"/>
      <c r="D69" s="36">
        <v>0</v>
      </c>
      <c r="E69" s="194"/>
      <c r="F69" s="32">
        <f>SUM(C69+D69+E69)/1</f>
        <v>0</v>
      </c>
      <c r="G69" s="33">
        <v>5</v>
      </c>
      <c r="H69" s="34">
        <f>SUM(F69*5)</f>
        <v>0</v>
      </c>
    </row>
    <row r="70" spans="1:8" x14ac:dyDescent="0.25">
      <c r="A70" s="37" t="s">
        <v>108</v>
      </c>
      <c r="B70" s="30"/>
      <c r="C70" s="36">
        <v>0</v>
      </c>
      <c r="D70" s="36">
        <v>0</v>
      </c>
      <c r="E70" s="36">
        <v>0</v>
      </c>
      <c r="F70" s="32">
        <f>SUM(C70+D70+E70)/3</f>
        <v>0</v>
      </c>
      <c r="G70" s="33">
        <v>4</v>
      </c>
      <c r="H70" s="34">
        <f>SUM(F70*4)</f>
        <v>0</v>
      </c>
    </row>
    <row r="71" spans="1:8" x14ac:dyDescent="0.25">
      <c r="A71" s="35" t="s">
        <v>109</v>
      </c>
      <c r="B71" s="30"/>
      <c r="C71" s="194"/>
      <c r="D71" s="36">
        <v>0</v>
      </c>
      <c r="E71" s="195"/>
      <c r="F71" s="32">
        <f>SUM(C71+D71+E71)/1</f>
        <v>0</v>
      </c>
      <c r="G71" s="33">
        <v>9</v>
      </c>
      <c r="H71" s="34">
        <f>SUM(F71*7)</f>
        <v>0</v>
      </c>
    </row>
    <row r="72" spans="1:8" x14ac:dyDescent="0.25">
      <c r="A72" s="37" t="s">
        <v>110</v>
      </c>
      <c r="B72" s="40"/>
      <c r="C72" s="36">
        <v>0</v>
      </c>
      <c r="D72" s="36">
        <v>0</v>
      </c>
      <c r="E72" s="36">
        <v>0</v>
      </c>
      <c r="F72" s="32">
        <f>SUM(C72+D72+E72)/3</f>
        <v>0</v>
      </c>
      <c r="G72" s="33">
        <v>6</v>
      </c>
      <c r="H72" s="34">
        <f>SUM(F72*7)</f>
        <v>0</v>
      </c>
    </row>
    <row r="73" spans="1:8" x14ac:dyDescent="0.25">
      <c r="A73" s="35" t="s">
        <v>111</v>
      </c>
      <c r="B73" s="30"/>
      <c r="C73" s="194"/>
      <c r="D73" s="36">
        <v>0</v>
      </c>
      <c r="E73" s="194"/>
      <c r="F73" s="32">
        <f>SUM(C73+D73+E73)/1</f>
        <v>0</v>
      </c>
      <c r="G73" s="33">
        <v>4</v>
      </c>
      <c r="H73" s="34">
        <f>SUM(F73*4)</f>
        <v>0</v>
      </c>
    </row>
    <row r="74" spans="1:8" x14ac:dyDescent="0.25">
      <c r="A74" s="35" t="s">
        <v>112</v>
      </c>
      <c r="B74" s="30"/>
      <c r="C74" s="194"/>
      <c r="D74" s="36">
        <v>0</v>
      </c>
      <c r="E74" s="194"/>
      <c r="F74" s="32">
        <f>SUM(C74+D74+E74)/1</f>
        <v>0</v>
      </c>
      <c r="G74" s="33">
        <v>5</v>
      </c>
      <c r="H74" s="34">
        <f>SUM(F74*5)</f>
        <v>0</v>
      </c>
    </row>
    <row r="75" spans="1:8" x14ac:dyDescent="0.25">
      <c r="A75" s="35" t="s">
        <v>113</v>
      </c>
      <c r="B75" s="30"/>
      <c r="C75" s="194"/>
      <c r="D75" s="36">
        <v>0</v>
      </c>
      <c r="E75" s="194"/>
      <c r="F75" s="32">
        <f>SUM(C75+D75+E75)/1</f>
        <v>0</v>
      </c>
      <c r="G75" s="33">
        <v>4</v>
      </c>
      <c r="H75" s="34">
        <f>SUM(F75*5)</f>
        <v>0</v>
      </c>
    </row>
    <row r="76" spans="1:8" x14ac:dyDescent="0.25">
      <c r="A76" s="37" t="s">
        <v>114</v>
      </c>
      <c r="B76" s="30" t="s">
        <v>92</v>
      </c>
      <c r="C76" s="36">
        <v>0</v>
      </c>
      <c r="D76" s="36">
        <v>0</v>
      </c>
      <c r="E76" s="36">
        <v>0</v>
      </c>
      <c r="F76" s="32">
        <f>SUM(C76+D76+E76)/3</f>
        <v>0</v>
      </c>
      <c r="G76" s="33">
        <v>5</v>
      </c>
      <c r="H76" s="34">
        <f>SUM(F76*5)</f>
        <v>0</v>
      </c>
    </row>
    <row r="77" spans="1:8" x14ac:dyDescent="0.25">
      <c r="A77" s="35" t="s">
        <v>115</v>
      </c>
      <c r="B77" s="30"/>
      <c r="C77" s="194"/>
      <c r="D77" s="36">
        <v>0</v>
      </c>
      <c r="E77" s="194"/>
      <c r="F77" s="32">
        <f>SUM(C77+D77+E77)/1</f>
        <v>0</v>
      </c>
      <c r="G77" s="33">
        <v>4</v>
      </c>
      <c r="H77" s="34">
        <f>SUM(F77*4)</f>
        <v>0</v>
      </c>
    </row>
    <row r="78" spans="1:8" x14ac:dyDescent="0.25">
      <c r="A78" s="35" t="s">
        <v>116</v>
      </c>
      <c r="B78" s="30"/>
      <c r="C78" s="194"/>
      <c r="D78" s="36">
        <v>0</v>
      </c>
      <c r="E78" s="194"/>
      <c r="F78" s="32">
        <f>SUM(C78+D78+E78)/1</f>
        <v>0</v>
      </c>
      <c r="G78" s="33">
        <v>5</v>
      </c>
      <c r="H78" s="34">
        <f>SUM(F78*4)</f>
        <v>0</v>
      </c>
    </row>
    <row r="79" spans="1:8" x14ac:dyDescent="0.25">
      <c r="A79" s="37" t="s">
        <v>117</v>
      </c>
      <c r="B79" s="30"/>
      <c r="C79" s="36">
        <v>0</v>
      </c>
      <c r="D79" s="36">
        <v>0</v>
      </c>
      <c r="E79" s="36">
        <v>0</v>
      </c>
      <c r="F79" s="32">
        <f>SUM(C79+D79+E79)/3</f>
        <v>0</v>
      </c>
      <c r="G79" s="33">
        <v>13</v>
      </c>
      <c r="H79" s="34">
        <f>SUM(F79*13)</f>
        <v>0</v>
      </c>
    </row>
    <row r="80" spans="1:8" x14ac:dyDescent="0.25">
      <c r="A80" s="35" t="s">
        <v>118</v>
      </c>
      <c r="B80" s="30"/>
      <c r="C80" s="194"/>
      <c r="D80" s="36">
        <v>0</v>
      </c>
      <c r="E80" s="194"/>
      <c r="F80" s="32">
        <f>SUM(C80+D80+E80)/1</f>
        <v>0</v>
      </c>
      <c r="G80" s="33">
        <v>5</v>
      </c>
      <c r="H80" s="34">
        <f>SUM(F80*4)</f>
        <v>0</v>
      </c>
    </row>
    <row r="81" spans="1:8" x14ac:dyDescent="0.25">
      <c r="A81" s="35" t="s">
        <v>119</v>
      </c>
      <c r="B81" s="30"/>
      <c r="C81" s="194"/>
      <c r="D81" s="36">
        <v>0</v>
      </c>
      <c r="E81" s="194"/>
      <c r="F81" s="32">
        <f>SUM(C81+D81+E81)/1</f>
        <v>0</v>
      </c>
      <c r="G81" s="33">
        <v>8</v>
      </c>
      <c r="H81" s="34">
        <f>SUM(F81*8)</f>
        <v>0</v>
      </c>
    </row>
    <row r="82" spans="1:8" x14ac:dyDescent="0.25">
      <c r="A82" s="35" t="s">
        <v>120</v>
      </c>
      <c r="B82" s="41" t="s">
        <v>92</v>
      </c>
      <c r="C82" s="194"/>
      <c r="D82" s="36">
        <v>0</v>
      </c>
      <c r="E82" s="194"/>
      <c r="F82" s="32">
        <f>SUM(C82+D82+E82)/1</f>
        <v>0</v>
      </c>
      <c r="G82" s="33">
        <v>4</v>
      </c>
      <c r="H82" s="34">
        <f>SUM(F82*4)</f>
        <v>0</v>
      </c>
    </row>
    <row r="83" spans="1:8" x14ac:dyDescent="0.25">
      <c r="A83" s="37" t="s">
        <v>121</v>
      </c>
      <c r="B83" s="30" t="s">
        <v>92</v>
      </c>
      <c r="C83" s="36">
        <v>0</v>
      </c>
      <c r="D83" s="36">
        <v>0</v>
      </c>
      <c r="E83" s="36">
        <v>0</v>
      </c>
      <c r="F83" s="32">
        <f>SUM(C83+D83+E83)/3</f>
        <v>0</v>
      </c>
      <c r="G83" s="33">
        <v>5</v>
      </c>
      <c r="H83" s="34">
        <f>SUM(F83*5)</f>
        <v>0</v>
      </c>
    </row>
    <row r="84" spans="1:8" x14ac:dyDescent="0.25">
      <c r="A84" s="29" t="s">
        <v>122</v>
      </c>
      <c r="B84" s="30"/>
      <c r="C84" s="31">
        <v>0</v>
      </c>
      <c r="D84" s="31">
        <v>0</v>
      </c>
      <c r="E84" s="31">
        <v>0</v>
      </c>
      <c r="F84" s="32">
        <f>SUM(C84+D84+E84)/3</f>
        <v>0</v>
      </c>
      <c r="G84" s="33">
        <v>4</v>
      </c>
      <c r="H84" s="34">
        <f>SUM(F84*4)</f>
        <v>0</v>
      </c>
    </row>
    <row r="85" spans="1:8" x14ac:dyDescent="0.25">
      <c r="A85" s="29" t="s">
        <v>123</v>
      </c>
      <c r="B85" s="30"/>
      <c r="C85" s="31">
        <v>0</v>
      </c>
      <c r="D85" s="36">
        <v>0</v>
      </c>
      <c r="E85" s="31">
        <v>0</v>
      </c>
      <c r="F85" s="32">
        <f>SUM(C85+D85+E85)/3</f>
        <v>0</v>
      </c>
      <c r="G85" s="33">
        <v>3</v>
      </c>
      <c r="H85" s="34">
        <f>SUM(F85*3)</f>
        <v>0</v>
      </c>
    </row>
    <row r="86" spans="1:8" x14ac:dyDescent="0.25">
      <c r="A86" s="35" t="s">
        <v>124</v>
      </c>
      <c r="B86" s="30"/>
      <c r="C86" s="194"/>
      <c r="D86" s="36">
        <v>0</v>
      </c>
      <c r="E86" s="194"/>
      <c r="F86" s="32">
        <f>SUM(C86+D86+E86)/1</f>
        <v>0</v>
      </c>
      <c r="G86" s="33">
        <v>4</v>
      </c>
      <c r="H86" s="34">
        <f>SUM(F86*4)</f>
        <v>0</v>
      </c>
    </row>
    <row r="87" spans="1:8" x14ac:dyDescent="0.25">
      <c r="A87" s="37" t="s">
        <v>125</v>
      </c>
      <c r="B87" s="30" t="s">
        <v>92</v>
      </c>
      <c r="C87" s="36">
        <v>0</v>
      </c>
      <c r="D87" s="36">
        <v>0</v>
      </c>
      <c r="E87" s="36">
        <v>0</v>
      </c>
      <c r="F87" s="32">
        <f>SUM(C87+D87+E87)/3</f>
        <v>0</v>
      </c>
      <c r="G87" s="33">
        <v>6</v>
      </c>
      <c r="H87" s="34">
        <f>SUM(F87*6)</f>
        <v>0</v>
      </c>
    </row>
    <row r="88" spans="1:8" x14ac:dyDescent="0.25">
      <c r="A88" s="37" t="s">
        <v>126</v>
      </c>
      <c r="B88" s="30" t="s">
        <v>92</v>
      </c>
      <c r="C88" s="36">
        <v>0</v>
      </c>
      <c r="D88" s="36">
        <v>0</v>
      </c>
      <c r="E88" s="36">
        <v>0</v>
      </c>
      <c r="F88" s="32">
        <f>SUM(C88+D88+E88)/3</f>
        <v>0</v>
      </c>
      <c r="G88" s="33">
        <v>6</v>
      </c>
      <c r="H88" s="34">
        <f>SUM(F88*6)</f>
        <v>0</v>
      </c>
    </row>
    <row r="89" spans="1:8" x14ac:dyDescent="0.25">
      <c r="A89" s="37" t="s">
        <v>127</v>
      </c>
      <c r="B89" s="30" t="s">
        <v>92</v>
      </c>
      <c r="C89" s="36">
        <v>0</v>
      </c>
      <c r="D89" s="36">
        <v>0</v>
      </c>
      <c r="E89" s="36">
        <v>0</v>
      </c>
      <c r="F89" s="32">
        <f>SUM(C89+D89+E89)/3</f>
        <v>0</v>
      </c>
      <c r="G89" s="33">
        <v>5</v>
      </c>
      <c r="H89" s="34">
        <f>SUM(F89*5)</f>
        <v>0</v>
      </c>
    </row>
    <row r="90" spans="1:8" x14ac:dyDescent="0.25">
      <c r="A90" s="35" t="s">
        <v>128</v>
      </c>
      <c r="B90" s="30"/>
      <c r="C90" s="194"/>
      <c r="D90" s="36">
        <v>0</v>
      </c>
      <c r="E90" s="194"/>
      <c r="F90" s="32">
        <f>SUM(C90+D90+E90)/1</f>
        <v>0</v>
      </c>
      <c r="G90" s="33">
        <v>5</v>
      </c>
      <c r="H90" s="34">
        <f>SUM(F90*5)</f>
        <v>0</v>
      </c>
    </row>
    <row r="91" spans="1:8" x14ac:dyDescent="0.25">
      <c r="A91" s="35" t="s">
        <v>129</v>
      </c>
      <c r="B91" s="30"/>
      <c r="C91" s="194"/>
      <c r="D91" s="36">
        <v>0</v>
      </c>
      <c r="E91" s="194"/>
      <c r="F91" s="32">
        <f>SUM(C91+D91+E91)/1</f>
        <v>0</v>
      </c>
      <c r="G91" s="33">
        <v>4</v>
      </c>
      <c r="H91" s="34">
        <f>SUM(F91*4)</f>
        <v>0</v>
      </c>
    </row>
    <row r="92" spans="1:8" x14ac:dyDescent="0.25">
      <c r="A92" s="35" t="s">
        <v>130</v>
      </c>
      <c r="B92" s="30"/>
      <c r="C92" s="194"/>
      <c r="D92" s="36">
        <v>0</v>
      </c>
      <c r="E92" s="194"/>
      <c r="F92" s="32">
        <f>SUM(C92+D92+E92)/1</f>
        <v>0</v>
      </c>
      <c r="G92" s="33">
        <v>4</v>
      </c>
      <c r="H92" s="34">
        <f>SUM(F92*4)</f>
        <v>0</v>
      </c>
    </row>
    <row r="93" spans="1:8" x14ac:dyDescent="0.25">
      <c r="A93" s="35" t="s">
        <v>131</v>
      </c>
      <c r="B93" s="42"/>
      <c r="C93" s="194"/>
      <c r="D93" s="36">
        <v>0</v>
      </c>
      <c r="E93" s="194"/>
      <c r="F93" s="32">
        <f>SUM(C93+D93+E93)/1</f>
        <v>0</v>
      </c>
      <c r="G93" s="33">
        <v>4</v>
      </c>
      <c r="H93" s="34">
        <f>SUM(F93*4)</f>
        <v>0</v>
      </c>
    </row>
    <row r="94" spans="1:8" x14ac:dyDescent="0.25">
      <c r="A94" s="29" t="s">
        <v>132</v>
      </c>
      <c r="B94" s="42"/>
      <c r="C94" s="31">
        <v>0</v>
      </c>
      <c r="D94" s="31">
        <v>0</v>
      </c>
      <c r="E94" s="31">
        <v>0</v>
      </c>
      <c r="F94" s="32">
        <f>SUM(C94+D94+E94)/3</f>
        <v>0</v>
      </c>
      <c r="G94" s="33">
        <v>11</v>
      </c>
      <c r="H94" s="34">
        <f>SUM(F94*9)</f>
        <v>0</v>
      </c>
    </row>
    <row r="95" spans="1:8" x14ac:dyDescent="0.25">
      <c r="A95" s="43" t="s">
        <v>133</v>
      </c>
      <c r="B95" s="30"/>
      <c r="C95" s="36">
        <v>0</v>
      </c>
      <c r="D95" s="36">
        <v>0</v>
      </c>
      <c r="E95" s="36">
        <v>0</v>
      </c>
      <c r="F95" s="32">
        <f>SUM(C95+D95+E95)/3</f>
        <v>0</v>
      </c>
      <c r="G95" s="33">
        <v>4</v>
      </c>
      <c r="H95" s="34">
        <f>SUM(F95*4)</f>
        <v>0</v>
      </c>
    </row>
    <row r="96" spans="1:8" x14ac:dyDescent="0.25">
      <c r="A96" s="29" t="s">
        <v>134</v>
      </c>
      <c r="B96" s="30"/>
      <c r="C96" s="31">
        <v>0</v>
      </c>
      <c r="D96" s="31">
        <v>0</v>
      </c>
      <c r="E96" s="31">
        <v>0</v>
      </c>
      <c r="F96" s="32">
        <f>SUM(C96+D96+E96)/3</f>
        <v>0</v>
      </c>
      <c r="G96" s="33">
        <v>5</v>
      </c>
      <c r="H96" s="34">
        <f>SUM(F96*5)</f>
        <v>0</v>
      </c>
    </row>
    <row r="97" spans="1:8" x14ac:dyDescent="0.25">
      <c r="A97" s="35" t="s">
        <v>135</v>
      </c>
      <c r="B97" s="30"/>
      <c r="C97" s="194"/>
      <c r="D97" s="36">
        <v>0</v>
      </c>
      <c r="E97" s="194"/>
      <c r="F97" s="32">
        <f>SUM(C97+D97+E97)/1</f>
        <v>0</v>
      </c>
      <c r="G97" s="33">
        <v>4</v>
      </c>
      <c r="H97" s="34">
        <f>SUM(F97*4)</f>
        <v>0</v>
      </c>
    </row>
    <row r="98" spans="1:8" x14ac:dyDescent="0.25">
      <c r="A98" s="37" t="s">
        <v>136</v>
      </c>
      <c r="B98" s="30"/>
      <c r="C98" s="36">
        <v>0</v>
      </c>
      <c r="D98" s="36">
        <v>0</v>
      </c>
      <c r="E98" s="36">
        <v>0</v>
      </c>
      <c r="F98" s="32">
        <f>SUM(C98+D98+E98)/3</f>
        <v>0</v>
      </c>
      <c r="G98" s="33">
        <v>6</v>
      </c>
      <c r="H98" s="34">
        <f>SUM(F98*6)</f>
        <v>0</v>
      </c>
    </row>
    <row r="99" spans="1:8" x14ac:dyDescent="0.25">
      <c r="A99" s="44" t="s">
        <v>137</v>
      </c>
      <c r="B99" s="30"/>
      <c r="C99" s="194"/>
      <c r="D99" s="36">
        <v>0</v>
      </c>
      <c r="E99" s="194"/>
      <c r="F99" s="32">
        <f>SUM(C99+D99+E99)/1</f>
        <v>0</v>
      </c>
      <c r="G99" s="33">
        <v>4</v>
      </c>
      <c r="H99" s="34">
        <f>SUM(F99*4)</f>
        <v>0</v>
      </c>
    </row>
    <row r="100" spans="1:8" x14ac:dyDescent="0.25">
      <c r="A100" s="38" t="s">
        <v>138</v>
      </c>
      <c r="B100" s="30"/>
      <c r="C100" s="36">
        <v>0</v>
      </c>
      <c r="D100" s="36">
        <v>0</v>
      </c>
      <c r="E100" s="36">
        <v>0</v>
      </c>
      <c r="F100" s="32">
        <f>SUM(C100+D100+E100)/3</f>
        <v>0</v>
      </c>
      <c r="G100" s="33">
        <v>10</v>
      </c>
      <c r="H100" s="34">
        <f>SUM(F100*10)</f>
        <v>0</v>
      </c>
    </row>
    <row r="101" spans="1:8" x14ac:dyDescent="0.25">
      <c r="A101" s="35" t="s">
        <v>139</v>
      </c>
      <c r="B101" s="30"/>
      <c r="C101" s="194"/>
      <c r="D101" s="36">
        <v>0</v>
      </c>
      <c r="E101" s="194"/>
      <c r="F101" s="32">
        <f>SUM(C101+D101+E101)/1</f>
        <v>0</v>
      </c>
      <c r="G101" s="33">
        <v>32</v>
      </c>
      <c r="H101" s="34">
        <f>SUM(F101*20)</f>
        <v>0</v>
      </c>
    </row>
    <row r="102" spans="1:8" x14ac:dyDescent="0.25">
      <c r="A102" s="29" t="s">
        <v>140</v>
      </c>
      <c r="B102" s="30"/>
      <c r="C102" s="36">
        <v>0</v>
      </c>
      <c r="D102" s="36">
        <v>0</v>
      </c>
      <c r="E102" s="36">
        <v>0</v>
      </c>
      <c r="F102" s="32">
        <f>SUM(C102+D102+E102)/3</f>
        <v>0</v>
      </c>
      <c r="G102" s="33">
        <v>3</v>
      </c>
      <c r="H102" s="34">
        <f>SUM(F102*3)</f>
        <v>0</v>
      </c>
    </row>
    <row r="103" spans="1:8" x14ac:dyDescent="0.25">
      <c r="A103" s="35" t="s">
        <v>141</v>
      </c>
      <c r="B103" s="30"/>
      <c r="C103" s="194"/>
      <c r="D103" s="36">
        <v>0</v>
      </c>
      <c r="E103" s="194"/>
      <c r="F103" s="32">
        <f>SUM(C103+D103+E103)/1</f>
        <v>0</v>
      </c>
      <c r="G103" s="33">
        <v>4</v>
      </c>
      <c r="H103" s="34">
        <f>SUM(F103*5)</f>
        <v>0</v>
      </c>
    </row>
    <row r="104" spans="1:8" x14ac:dyDescent="0.25">
      <c r="A104" s="29" t="s">
        <v>142</v>
      </c>
      <c r="B104" s="30"/>
      <c r="C104" s="31">
        <v>0</v>
      </c>
      <c r="D104" s="31">
        <v>0</v>
      </c>
      <c r="E104" s="31">
        <v>0</v>
      </c>
      <c r="F104" s="32">
        <f>SUM(C104+D104+E104)/3</f>
        <v>0</v>
      </c>
      <c r="G104" s="33">
        <v>5</v>
      </c>
      <c r="H104" s="34">
        <f>SUM(F104*5)</f>
        <v>0</v>
      </c>
    </row>
    <row r="105" spans="1:8" x14ac:dyDescent="0.25">
      <c r="A105" s="35" t="s">
        <v>143</v>
      </c>
      <c r="B105" s="30"/>
      <c r="C105" s="194"/>
      <c r="D105" s="36">
        <v>0</v>
      </c>
      <c r="E105" s="194"/>
      <c r="F105" s="32">
        <f>SUM(C105+D105+E105)/1</f>
        <v>0</v>
      </c>
      <c r="G105" s="33">
        <v>7</v>
      </c>
      <c r="H105" s="34">
        <f>SUM(F105*6)</f>
        <v>0</v>
      </c>
    </row>
    <row r="106" spans="1:8" x14ac:dyDescent="0.25">
      <c r="A106" s="35" t="s">
        <v>144</v>
      </c>
      <c r="B106" s="30"/>
      <c r="C106" s="194"/>
      <c r="D106" s="36">
        <v>0</v>
      </c>
      <c r="E106" s="194"/>
      <c r="F106" s="32">
        <f>SUM(C106+D106+E106)/1</f>
        <v>0</v>
      </c>
      <c r="G106" s="33">
        <v>4</v>
      </c>
      <c r="H106" s="34">
        <f>SUM(F106*4)</f>
        <v>0</v>
      </c>
    </row>
    <row r="107" spans="1:8" x14ac:dyDescent="0.25">
      <c r="A107" s="29" t="s">
        <v>145</v>
      </c>
      <c r="B107" s="30"/>
      <c r="C107" s="31">
        <v>0</v>
      </c>
      <c r="D107" s="31">
        <v>0</v>
      </c>
      <c r="E107" s="31">
        <v>0</v>
      </c>
      <c r="F107" s="32">
        <f>SUM(C107+D107+E107)/3</f>
        <v>0</v>
      </c>
      <c r="G107" s="33">
        <v>10</v>
      </c>
      <c r="H107" s="34">
        <f>SUM(F107*10)</f>
        <v>0</v>
      </c>
    </row>
    <row r="108" spans="1:8" x14ac:dyDescent="0.25">
      <c r="A108" s="35" t="s">
        <v>146</v>
      </c>
      <c r="B108" s="30"/>
      <c r="C108" s="194"/>
      <c r="D108" s="36">
        <v>0</v>
      </c>
      <c r="E108" s="194"/>
      <c r="F108" s="32">
        <f>SUM(C108+D108+E108)/1</f>
        <v>0</v>
      </c>
      <c r="G108" s="33">
        <v>6</v>
      </c>
      <c r="H108" s="34">
        <f>SUM(F108*4)</f>
        <v>0</v>
      </c>
    </row>
    <row r="109" spans="1:8" x14ac:dyDescent="0.25">
      <c r="A109" s="38" t="s">
        <v>147</v>
      </c>
      <c r="B109" s="30"/>
      <c r="C109" s="36">
        <v>0</v>
      </c>
      <c r="D109" s="36">
        <v>0</v>
      </c>
      <c r="E109" s="36">
        <v>0</v>
      </c>
      <c r="F109" s="32">
        <f>SUM(C109+D109+E109)/3</f>
        <v>0</v>
      </c>
      <c r="G109" s="33">
        <v>3</v>
      </c>
      <c r="H109" s="34">
        <f>SUM(F109*3)</f>
        <v>0</v>
      </c>
    </row>
    <row r="110" spans="1:8" x14ac:dyDescent="0.25">
      <c r="A110" s="29" t="s">
        <v>148</v>
      </c>
      <c r="B110" s="30"/>
      <c r="C110" s="31">
        <v>0</v>
      </c>
      <c r="D110" s="31">
        <v>0</v>
      </c>
      <c r="E110" s="31">
        <v>0</v>
      </c>
      <c r="F110" s="32">
        <f>SUM(C110+D110+E110)/3</f>
        <v>0</v>
      </c>
      <c r="G110" s="33">
        <v>4</v>
      </c>
      <c r="H110" s="34">
        <f>SUM(F110*5)</f>
        <v>0</v>
      </c>
    </row>
    <row r="111" spans="1:8" x14ac:dyDescent="0.25">
      <c r="A111" s="35" t="s">
        <v>149</v>
      </c>
      <c r="B111" s="30"/>
      <c r="C111" s="194"/>
      <c r="D111" s="36">
        <v>0</v>
      </c>
      <c r="E111" s="194"/>
      <c r="F111" s="32">
        <f>SUM(C111+D111+E111)/1</f>
        <v>0</v>
      </c>
      <c r="G111" s="33">
        <v>4</v>
      </c>
      <c r="H111" s="34">
        <f>SUM(F111*4)</f>
        <v>0</v>
      </c>
    </row>
    <row r="112" spans="1:8" x14ac:dyDescent="0.25">
      <c r="A112" s="35" t="s">
        <v>150</v>
      </c>
      <c r="B112" s="30"/>
      <c r="C112" s="194"/>
      <c r="D112" s="36">
        <v>0</v>
      </c>
      <c r="E112" s="194"/>
      <c r="F112" s="32">
        <f t="shared" ref="F112:F119" si="3">SUM(C112+D112+E112)/1</f>
        <v>0</v>
      </c>
      <c r="G112" s="33">
        <v>4</v>
      </c>
      <c r="H112" s="34">
        <f>SUM(F112*4)</f>
        <v>0</v>
      </c>
    </row>
    <row r="113" spans="1:8" x14ac:dyDescent="0.25">
      <c r="A113" s="35" t="s">
        <v>151</v>
      </c>
      <c r="B113" s="30"/>
      <c r="C113" s="194"/>
      <c r="D113" s="36">
        <v>0</v>
      </c>
      <c r="E113" s="194"/>
      <c r="F113" s="32">
        <f t="shared" si="3"/>
        <v>0</v>
      </c>
      <c r="G113" s="33">
        <v>5</v>
      </c>
      <c r="H113" s="34">
        <f>SUM(F113*5)</f>
        <v>0</v>
      </c>
    </row>
    <row r="114" spans="1:8" x14ac:dyDescent="0.25">
      <c r="A114" s="35" t="s">
        <v>152</v>
      </c>
      <c r="B114" s="30"/>
      <c r="C114" s="194"/>
      <c r="D114" s="36">
        <v>0</v>
      </c>
      <c r="E114" s="194"/>
      <c r="F114" s="32">
        <f t="shared" si="3"/>
        <v>0</v>
      </c>
      <c r="G114" s="33">
        <v>8</v>
      </c>
      <c r="H114" s="34">
        <f>SUM(F114*8)</f>
        <v>0</v>
      </c>
    </row>
    <row r="115" spans="1:8" x14ac:dyDescent="0.25">
      <c r="A115" s="35" t="s">
        <v>153</v>
      </c>
      <c r="B115" s="30"/>
      <c r="C115" s="194"/>
      <c r="D115" s="36">
        <v>0</v>
      </c>
      <c r="E115" s="194"/>
      <c r="F115" s="32">
        <f t="shared" si="3"/>
        <v>0</v>
      </c>
      <c r="G115" s="33">
        <v>4</v>
      </c>
      <c r="H115" s="34">
        <f>SUM(F115*5)</f>
        <v>0</v>
      </c>
    </row>
    <row r="116" spans="1:8" x14ac:dyDescent="0.25">
      <c r="A116" s="35" t="s">
        <v>154</v>
      </c>
      <c r="B116" s="30"/>
      <c r="C116" s="194"/>
      <c r="D116" s="36">
        <v>0</v>
      </c>
      <c r="E116" s="194"/>
      <c r="F116" s="32">
        <f t="shared" si="3"/>
        <v>0</v>
      </c>
      <c r="G116" s="33">
        <v>4</v>
      </c>
      <c r="H116" s="34">
        <f>SUM(F116*4)</f>
        <v>0</v>
      </c>
    </row>
    <row r="117" spans="1:8" x14ac:dyDescent="0.25">
      <c r="A117" s="35" t="s">
        <v>155</v>
      </c>
      <c r="B117" s="30"/>
      <c r="C117" s="194"/>
      <c r="D117" s="36">
        <v>0</v>
      </c>
      <c r="E117" s="194"/>
      <c r="F117" s="32">
        <f t="shared" si="3"/>
        <v>0</v>
      </c>
      <c r="G117" s="33">
        <v>4</v>
      </c>
      <c r="H117" s="34">
        <f>SUM(F117*4)</f>
        <v>0</v>
      </c>
    </row>
    <row r="118" spans="1:8" x14ac:dyDescent="0.25">
      <c r="A118" s="35" t="s">
        <v>156</v>
      </c>
      <c r="B118" s="30"/>
      <c r="C118" s="194"/>
      <c r="D118" s="36">
        <v>0</v>
      </c>
      <c r="E118" s="194"/>
      <c r="F118" s="32">
        <f t="shared" si="3"/>
        <v>0</v>
      </c>
      <c r="G118" s="33">
        <v>5</v>
      </c>
      <c r="H118" s="34">
        <f>SUM(F118*5)</f>
        <v>0</v>
      </c>
    </row>
    <row r="119" spans="1:8" x14ac:dyDescent="0.25">
      <c r="A119" s="35" t="s">
        <v>157</v>
      </c>
      <c r="B119" s="30"/>
      <c r="C119" s="194"/>
      <c r="D119" s="36">
        <v>0</v>
      </c>
      <c r="E119" s="194"/>
      <c r="F119" s="32">
        <f t="shared" si="3"/>
        <v>0</v>
      </c>
      <c r="G119" s="33">
        <v>5</v>
      </c>
      <c r="H119" s="34">
        <f>SUM(F119*5)</f>
        <v>0</v>
      </c>
    </row>
    <row r="120" spans="1:8" x14ac:dyDescent="0.25">
      <c r="A120" s="37" t="s">
        <v>158</v>
      </c>
      <c r="B120" s="30"/>
      <c r="C120" s="36">
        <v>0</v>
      </c>
      <c r="D120" s="36">
        <v>0</v>
      </c>
      <c r="E120" s="36">
        <v>0</v>
      </c>
      <c r="F120" s="32">
        <f>SUM(C120+D120+E120)/3</f>
        <v>0</v>
      </c>
      <c r="G120" s="33">
        <v>8</v>
      </c>
      <c r="H120" s="34">
        <f>SUM(F120*8)</f>
        <v>0</v>
      </c>
    </row>
    <row r="121" spans="1:8" x14ac:dyDescent="0.25">
      <c r="A121" s="29" t="s">
        <v>159</v>
      </c>
      <c r="B121" s="30"/>
      <c r="C121" s="31">
        <v>0</v>
      </c>
      <c r="D121" s="36">
        <v>0</v>
      </c>
      <c r="E121" s="31">
        <v>0</v>
      </c>
      <c r="F121" s="32">
        <f>SUM(C121+D121+E121)/3</f>
        <v>0</v>
      </c>
      <c r="G121" s="33">
        <v>4</v>
      </c>
      <c r="H121" s="34">
        <f>SUM(F121*4)</f>
        <v>0</v>
      </c>
    </row>
    <row r="122" spans="1:8" x14ac:dyDescent="0.25">
      <c r="A122" s="29" t="s">
        <v>160</v>
      </c>
      <c r="B122" s="30"/>
      <c r="C122" s="31">
        <v>0</v>
      </c>
      <c r="D122" s="36">
        <v>0</v>
      </c>
      <c r="E122" s="31">
        <v>0</v>
      </c>
      <c r="F122" s="32">
        <f>SUM(C122+D122+E122)/3</f>
        <v>0</v>
      </c>
      <c r="G122" s="33">
        <v>5</v>
      </c>
      <c r="H122" s="34">
        <f>SUM(F122*5)</f>
        <v>0</v>
      </c>
    </row>
    <row r="123" spans="1:8" x14ac:dyDescent="0.25">
      <c r="A123" s="35" t="s">
        <v>161</v>
      </c>
      <c r="B123" s="30"/>
      <c r="C123" s="194"/>
      <c r="D123" s="36">
        <v>0</v>
      </c>
      <c r="E123" s="194"/>
      <c r="F123" s="32">
        <f>SUM(C123+D123+E123)/1</f>
        <v>0</v>
      </c>
      <c r="G123" s="33">
        <v>3</v>
      </c>
      <c r="H123" s="34">
        <f>SUM(F123*3)</f>
        <v>0</v>
      </c>
    </row>
    <row r="124" spans="1:8" x14ac:dyDescent="0.25">
      <c r="A124" s="35" t="s">
        <v>162</v>
      </c>
      <c r="B124" s="30"/>
      <c r="C124" s="194"/>
      <c r="D124" s="36">
        <v>0</v>
      </c>
      <c r="E124" s="194"/>
      <c r="F124" s="32">
        <f>SUM(C124+D124+E124)/1</f>
        <v>0</v>
      </c>
      <c r="G124" s="33">
        <v>4</v>
      </c>
      <c r="H124" s="34">
        <f>SUM(F124*3)</f>
        <v>0</v>
      </c>
    </row>
    <row r="125" spans="1:8" x14ac:dyDescent="0.25">
      <c r="A125" s="35" t="s">
        <v>163</v>
      </c>
      <c r="B125" s="30"/>
      <c r="C125" s="194"/>
      <c r="D125" s="36">
        <v>0</v>
      </c>
      <c r="E125" s="194"/>
      <c r="F125" s="32">
        <f>SUM(C125+D125+E125)/1</f>
        <v>0</v>
      </c>
      <c r="G125" s="33">
        <v>5</v>
      </c>
      <c r="H125" s="34">
        <f>SUM(F125*5)</f>
        <v>0</v>
      </c>
    </row>
    <row r="126" spans="1:8" x14ac:dyDescent="0.25">
      <c r="A126" s="35" t="s">
        <v>164</v>
      </c>
      <c r="B126" s="30"/>
      <c r="C126" s="194"/>
      <c r="D126" s="36">
        <v>0</v>
      </c>
      <c r="E126" s="194"/>
      <c r="F126" s="32">
        <f>SUM(C126+D126+E126)/1</f>
        <v>0</v>
      </c>
      <c r="G126" s="33">
        <v>4</v>
      </c>
      <c r="H126" s="34">
        <f>SUM(F126*4)</f>
        <v>0</v>
      </c>
    </row>
    <row r="127" spans="1:8" x14ac:dyDescent="0.25">
      <c r="A127" s="29" t="s">
        <v>165</v>
      </c>
      <c r="B127" s="30"/>
      <c r="C127" s="39">
        <v>0</v>
      </c>
      <c r="D127" s="36">
        <v>0</v>
      </c>
      <c r="E127" s="31">
        <v>0</v>
      </c>
      <c r="F127" s="32">
        <f>SUM(C127+D127+E127)/3</f>
        <v>0</v>
      </c>
      <c r="G127" s="33">
        <v>8</v>
      </c>
      <c r="H127" s="34">
        <f>SUM(F127*8)</f>
        <v>0</v>
      </c>
    </row>
    <row r="128" spans="1:8" x14ac:dyDescent="0.25">
      <c r="A128" s="37" t="s">
        <v>166</v>
      </c>
      <c r="B128" s="30"/>
      <c r="C128" s="36">
        <v>0</v>
      </c>
      <c r="D128" s="36">
        <v>0</v>
      </c>
      <c r="E128" s="36">
        <v>0</v>
      </c>
      <c r="F128" s="32">
        <f>SUM(C128+D128+E128)/3</f>
        <v>0</v>
      </c>
      <c r="G128" s="33">
        <v>9</v>
      </c>
      <c r="H128" s="34">
        <f>SUM(F128*8)</f>
        <v>0</v>
      </c>
    </row>
    <row r="129" spans="1:8" x14ac:dyDescent="0.25">
      <c r="A129" s="35" t="s">
        <v>167</v>
      </c>
      <c r="B129" s="30"/>
      <c r="C129" s="195"/>
      <c r="D129" s="31">
        <v>0</v>
      </c>
      <c r="E129" s="195"/>
      <c r="F129" s="32">
        <f>SUM(C129+D129+E129)/1</f>
        <v>0</v>
      </c>
      <c r="G129" s="33">
        <v>3</v>
      </c>
      <c r="H129" s="34">
        <f>SUM(F129*3)</f>
        <v>0</v>
      </c>
    </row>
    <row r="130" spans="1:8" x14ac:dyDescent="0.25">
      <c r="A130" s="35" t="s">
        <v>168</v>
      </c>
      <c r="B130" s="30"/>
      <c r="C130" s="195"/>
      <c r="D130" s="31">
        <v>0</v>
      </c>
      <c r="E130" s="195"/>
      <c r="F130" s="32">
        <f>SUM(C130+D130+E130)/1</f>
        <v>0</v>
      </c>
      <c r="G130" s="45">
        <v>4</v>
      </c>
      <c r="H130" s="34">
        <f>SUM(F130*4)</f>
        <v>0</v>
      </c>
    </row>
    <row r="131" spans="1:8" x14ac:dyDescent="0.25">
      <c r="A131" s="35" t="s">
        <v>169</v>
      </c>
      <c r="B131" s="30"/>
      <c r="C131" s="195"/>
      <c r="D131" s="31">
        <v>0</v>
      </c>
      <c r="E131" s="195"/>
      <c r="F131" s="32">
        <f>SUM(C131+D131+E131)/1</f>
        <v>0</v>
      </c>
      <c r="G131" s="33">
        <v>4</v>
      </c>
      <c r="H131" s="34">
        <f>SUM(F131*4)</f>
        <v>0</v>
      </c>
    </row>
    <row r="132" spans="1:8" x14ac:dyDescent="0.25">
      <c r="A132" s="29" t="s">
        <v>170</v>
      </c>
      <c r="B132" s="30"/>
      <c r="C132" s="31">
        <v>0</v>
      </c>
      <c r="D132" s="36">
        <v>0</v>
      </c>
      <c r="E132" s="31">
        <v>0</v>
      </c>
      <c r="F132" s="32">
        <f>SUM(C132+D132+E132)/3</f>
        <v>0</v>
      </c>
      <c r="G132" s="33">
        <v>14</v>
      </c>
      <c r="H132" s="34">
        <f>SUM(F132*14)</f>
        <v>0</v>
      </c>
    </row>
    <row r="133" spans="1:8" x14ac:dyDescent="0.25">
      <c r="A133" s="35" t="s">
        <v>171</v>
      </c>
      <c r="B133" s="30"/>
      <c r="C133" s="194"/>
      <c r="D133" s="36">
        <v>0</v>
      </c>
      <c r="E133" s="194"/>
      <c r="F133" s="32">
        <f>SUM(C133+D133+E133)/1</f>
        <v>0</v>
      </c>
      <c r="G133" s="33">
        <v>5</v>
      </c>
      <c r="H133" s="34">
        <f>SUM(F133*5)</f>
        <v>0</v>
      </c>
    </row>
    <row r="134" spans="1:8" x14ac:dyDescent="0.25">
      <c r="A134" s="35" t="s">
        <v>172</v>
      </c>
      <c r="B134" s="30"/>
      <c r="C134" s="194"/>
      <c r="D134" s="36">
        <v>0</v>
      </c>
      <c r="E134" s="194"/>
      <c r="F134" s="32">
        <f>SUM(C134+D134+E134)/1</f>
        <v>0</v>
      </c>
      <c r="G134" s="33">
        <v>16</v>
      </c>
      <c r="H134" s="34">
        <f>SUM(F134*18)</f>
        <v>0</v>
      </c>
    </row>
    <row r="135" spans="1:8" x14ac:dyDescent="0.25">
      <c r="A135" s="37" t="s">
        <v>173</v>
      </c>
      <c r="B135" s="30"/>
      <c r="C135" s="36">
        <v>0</v>
      </c>
      <c r="D135" s="36">
        <v>0</v>
      </c>
      <c r="E135" s="36">
        <v>0</v>
      </c>
      <c r="F135" s="32">
        <f>SUM(C135+D135+E135)/3</f>
        <v>0</v>
      </c>
      <c r="G135" s="33">
        <v>5</v>
      </c>
      <c r="H135" s="34">
        <f>SUM(F135*5)</f>
        <v>0</v>
      </c>
    </row>
    <row r="136" spans="1:8" x14ac:dyDescent="0.25">
      <c r="A136" s="37" t="s">
        <v>174</v>
      </c>
      <c r="B136" s="30" t="s">
        <v>92</v>
      </c>
      <c r="C136" s="36">
        <v>0</v>
      </c>
      <c r="D136" s="36">
        <v>0</v>
      </c>
      <c r="E136" s="36">
        <v>0</v>
      </c>
      <c r="F136" s="32">
        <f>SUM(C136+D136+E136)/3</f>
        <v>0</v>
      </c>
      <c r="G136" s="33">
        <v>5</v>
      </c>
      <c r="H136" s="34">
        <f>SUM(F136*5)</f>
        <v>0</v>
      </c>
    </row>
    <row r="137" spans="1:8" ht="15.75" thickBot="1" x14ac:dyDescent="0.3">
      <c r="A137" s="46" t="s">
        <v>175</v>
      </c>
      <c r="B137" s="47"/>
      <c r="C137" s="196"/>
      <c r="D137" s="48">
        <v>0</v>
      </c>
      <c r="E137" s="196"/>
      <c r="F137" s="49">
        <f>SUM(C137+D137+E137)/1</f>
        <v>0</v>
      </c>
      <c r="G137" s="33">
        <v>5</v>
      </c>
      <c r="H137" s="50">
        <f>SUM(F137*5)</f>
        <v>0</v>
      </c>
    </row>
    <row r="138" spans="1:8" ht="21" customHeight="1" thickBot="1" x14ac:dyDescent="0.3">
      <c r="A138" s="198" t="s">
        <v>176</v>
      </c>
      <c r="B138" s="206"/>
      <c r="C138" s="197">
        <f t="shared" ref="C138:H138" si="4">SUM(C14:C137)</f>
        <v>0</v>
      </c>
      <c r="D138" s="197">
        <f t="shared" si="4"/>
        <v>0</v>
      </c>
      <c r="E138" s="197">
        <f t="shared" si="4"/>
        <v>0</v>
      </c>
      <c r="F138" s="197">
        <f t="shared" si="4"/>
        <v>0</v>
      </c>
      <c r="G138" s="197">
        <f t="shared" si="4"/>
        <v>699</v>
      </c>
      <c r="H138" s="197">
        <f t="shared" si="4"/>
        <v>0</v>
      </c>
    </row>
  </sheetData>
  <sheetProtection algorithmName="SHA-512" hashValue="S9RUibrR5MXzspeOLRhTXRw3LZp+gtl2Uu70S6z+h4R1kaWFXY9nXoO2VkxJo2a4o195oBlReCT5R0m7ktG9cQ==" saltValue="og1WSSw3au21uyl/I0c6Zg==" spinCount="100000" sheet="1" objects="1" scenarios="1" formatCells="0" formatColumns="0" formatRows="0" insertColumns="0" insertRows="0" insertHyperlinks="0" deleteColumns="0" deleteRows="0" sort="0" autoFilter="0" pivotTables="0"/>
  <mergeCells count="11">
    <mergeCell ref="A8:H8"/>
    <mergeCell ref="A9:H9"/>
    <mergeCell ref="A10:H10"/>
    <mergeCell ref="A11:H11"/>
    <mergeCell ref="A1:H1"/>
    <mergeCell ref="A2:C2"/>
    <mergeCell ref="A3:H3"/>
    <mergeCell ref="A6:H6"/>
    <mergeCell ref="A7:H7"/>
    <mergeCell ref="A4:H4"/>
    <mergeCell ref="A5:XFD5"/>
  </mergeCells>
  <pageMargins left="0.7" right="0.7" top="0.75" bottom="0.75" header="0.3" footer="0.3"/>
  <pageSetup scale="80" orientation="portrait" r:id="rId1"/>
  <headerFooter>
    <oddHeader>&amp;CSBD 3.1</oddHeader>
    <oddFooter>&amp;CBidders Initials:.................&amp;R&amp;P</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37"/>
  <sheetViews>
    <sheetView zoomScaleNormal="100" workbookViewId="0">
      <selection activeCell="A4" sqref="A4:H4"/>
    </sheetView>
  </sheetViews>
  <sheetFormatPr defaultRowHeight="15" x14ac:dyDescent="0.25"/>
  <cols>
    <col min="1" max="1" width="13.85546875" customWidth="1"/>
    <col min="2" max="3" width="11.7109375" customWidth="1"/>
    <col min="4" max="4" width="19.85546875" customWidth="1"/>
    <col min="5" max="5" width="31.140625" customWidth="1"/>
    <col min="6" max="6" width="27" customWidth="1"/>
    <col min="7" max="7" width="27.85546875" customWidth="1"/>
    <col min="8" max="8" width="24.85546875" customWidth="1"/>
    <col min="9" max="9" width="39.42578125" customWidth="1"/>
  </cols>
  <sheetData>
    <row r="1" spans="1:9" ht="27" customHeight="1" x14ac:dyDescent="0.25">
      <c r="A1" s="310" t="s">
        <v>34</v>
      </c>
      <c r="B1" s="311"/>
      <c r="C1" s="311"/>
      <c r="D1" s="311"/>
      <c r="E1" s="311"/>
      <c r="F1" s="311"/>
      <c r="G1" s="311"/>
      <c r="H1" s="311"/>
      <c r="I1" s="312"/>
    </row>
    <row r="2" spans="1:9" ht="22.5" customHeight="1" x14ac:dyDescent="0.25">
      <c r="A2" s="52"/>
      <c r="B2" s="52"/>
      <c r="C2" s="52"/>
      <c r="D2" s="52"/>
      <c r="E2" s="52"/>
      <c r="F2" s="52"/>
      <c r="G2" s="18"/>
      <c r="H2" s="17"/>
      <c r="I2" s="18"/>
    </row>
    <row r="3" spans="1:9" ht="23.25" customHeight="1" x14ac:dyDescent="0.25">
      <c r="A3" s="292" t="str">
        <f>'Inbound 1.2.'!$A$3</f>
        <v xml:space="preserve">NAME OF BIDDER(S):………………………………………………………..BID NUMBER: DIRCO 03/2019/20                                                                                   </v>
      </c>
      <c r="B3" s="292"/>
      <c r="C3" s="292"/>
      <c r="D3" s="292"/>
      <c r="E3" s="292"/>
      <c r="F3" s="292"/>
      <c r="G3" s="292"/>
      <c r="H3" s="292"/>
      <c r="I3" s="253"/>
    </row>
    <row r="4" spans="1:9" ht="20.25" customHeight="1" thickBot="1" x14ac:dyDescent="0.3">
      <c r="A4" s="272" t="s">
        <v>545</v>
      </c>
      <c r="B4" s="272"/>
      <c r="C4" s="272"/>
      <c r="D4" s="272"/>
      <c r="E4" s="272"/>
      <c r="F4" s="272"/>
      <c r="G4" s="272"/>
      <c r="H4" s="272"/>
      <c r="I4" s="250"/>
    </row>
    <row r="5" spans="1:9" s="319" customFormat="1" ht="20.25" customHeight="1" thickBot="1" x14ac:dyDescent="0.25">
      <c r="A5" s="305"/>
      <c r="B5" s="305"/>
      <c r="C5" s="305"/>
      <c r="D5" s="305"/>
      <c r="E5" s="305"/>
      <c r="F5" s="305"/>
      <c r="G5" s="305"/>
      <c r="H5" s="305"/>
      <c r="I5" s="305"/>
    </row>
    <row r="6" spans="1:9" ht="25.5" customHeight="1" thickBot="1" x14ac:dyDescent="0.3">
      <c r="A6" s="313" t="s">
        <v>218</v>
      </c>
      <c r="B6" s="314"/>
      <c r="C6" s="314"/>
      <c r="D6" s="314"/>
      <c r="E6" s="314"/>
      <c r="F6" s="314"/>
      <c r="G6" s="314"/>
      <c r="H6" s="314"/>
      <c r="I6" s="315"/>
    </row>
    <row r="7" spans="1:9" ht="25.5" customHeight="1" x14ac:dyDescent="0.25">
      <c r="A7" s="316" t="s">
        <v>219</v>
      </c>
      <c r="B7" s="317"/>
      <c r="C7" s="317"/>
      <c r="D7" s="317"/>
      <c r="E7" s="317"/>
      <c r="F7" s="317"/>
      <c r="G7" s="317"/>
      <c r="H7" s="317"/>
      <c r="I7" s="318"/>
    </row>
    <row r="8" spans="1:9" ht="44.25" customHeight="1" x14ac:dyDescent="0.25">
      <c r="A8" s="306" t="s">
        <v>179</v>
      </c>
      <c r="B8" s="303"/>
      <c r="C8" s="303"/>
      <c r="D8" s="303"/>
      <c r="E8" s="303"/>
      <c r="F8" s="303"/>
      <c r="G8" s="303"/>
      <c r="H8" s="303"/>
      <c r="I8" s="303"/>
    </row>
    <row r="9" spans="1:9" ht="73.5" customHeight="1" x14ac:dyDescent="0.25">
      <c r="A9" s="307" t="s">
        <v>528</v>
      </c>
      <c r="B9" s="307"/>
      <c r="C9" s="307"/>
      <c r="D9" s="307"/>
      <c r="E9" s="307"/>
      <c r="F9" s="307"/>
      <c r="G9" s="307"/>
      <c r="H9" s="307"/>
      <c r="I9" s="307"/>
    </row>
    <row r="10" spans="1:9" ht="35.25" customHeight="1" x14ac:dyDescent="0.25">
      <c r="A10" s="308" t="s">
        <v>39</v>
      </c>
      <c r="B10" s="309"/>
      <c r="C10" s="309"/>
      <c r="D10" s="309"/>
      <c r="E10" s="309"/>
      <c r="F10" s="309"/>
      <c r="G10" s="309"/>
      <c r="H10" s="309"/>
      <c r="I10" s="309"/>
    </row>
    <row r="11" spans="1:9" ht="60.75" customHeight="1" x14ac:dyDescent="0.25">
      <c r="A11" s="67" t="s">
        <v>41</v>
      </c>
      <c r="B11" s="68" t="s">
        <v>220</v>
      </c>
      <c r="C11" s="69" t="s">
        <v>221</v>
      </c>
      <c r="D11" s="68" t="s">
        <v>222</v>
      </c>
      <c r="E11" s="68" t="s">
        <v>223</v>
      </c>
      <c r="F11" s="69" t="s">
        <v>224</v>
      </c>
      <c r="G11" s="70" t="s">
        <v>185</v>
      </c>
      <c r="H11" s="23" t="s">
        <v>47</v>
      </c>
      <c r="I11" s="70" t="s">
        <v>186</v>
      </c>
    </row>
    <row r="12" spans="1:9" ht="18.75" customHeight="1" thickBot="1" x14ac:dyDescent="0.3">
      <c r="A12" s="24"/>
      <c r="B12" s="71" t="s">
        <v>187</v>
      </c>
      <c r="C12" s="71" t="s">
        <v>187</v>
      </c>
      <c r="D12" s="71" t="s">
        <v>187</v>
      </c>
      <c r="E12" s="71" t="s">
        <v>187</v>
      </c>
      <c r="F12" s="71" t="s">
        <v>187</v>
      </c>
      <c r="G12" s="71" t="s">
        <v>187</v>
      </c>
      <c r="H12" s="28"/>
      <c r="I12" s="71" t="s">
        <v>187</v>
      </c>
    </row>
    <row r="13" spans="1:9" x14ac:dyDescent="0.25">
      <c r="A13" s="29" t="s">
        <v>188</v>
      </c>
      <c r="B13" s="72">
        <v>0</v>
      </c>
      <c r="C13" s="72">
        <v>0</v>
      </c>
      <c r="D13" s="72">
        <v>0</v>
      </c>
      <c r="E13" s="72">
        <v>0</v>
      </c>
      <c r="F13" s="72">
        <v>0</v>
      </c>
      <c r="G13" s="207">
        <f t="shared" ref="G13:G76" si="0">SUM(B13+C13+D13+E13+F13)/5</f>
        <v>0</v>
      </c>
      <c r="H13" s="33">
        <v>5</v>
      </c>
      <c r="I13" s="73">
        <f>SUM(G13*5)</f>
        <v>0</v>
      </c>
    </row>
    <row r="14" spans="1:9" x14ac:dyDescent="0.25">
      <c r="A14" s="29" t="s">
        <v>52</v>
      </c>
      <c r="B14" s="72">
        <v>0</v>
      </c>
      <c r="C14" s="72">
        <v>0</v>
      </c>
      <c r="D14" s="72">
        <v>0</v>
      </c>
      <c r="E14" s="72">
        <v>0</v>
      </c>
      <c r="F14" s="72">
        <v>0</v>
      </c>
      <c r="G14" s="207">
        <f t="shared" si="0"/>
        <v>0</v>
      </c>
      <c r="H14" s="33">
        <v>4</v>
      </c>
      <c r="I14" s="73">
        <f>SUM(G14*4)</f>
        <v>0</v>
      </c>
    </row>
    <row r="15" spans="1:9" ht="15" customHeight="1" x14ac:dyDescent="0.25">
      <c r="A15" s="29" t="s">
        <v>53</v>
      </c>
      <c r="B15" s="72">
        <v>0</v>
      </c>
      <c r="C15" s="72">
        <v>0</v>
      </c>
      <c r="D15" s="72">
        <v>0</v>
      </c>
      <c r="E15" s="72">
        <v>0</v>
      </c>
      <c r="F15" s="72">
        <v>0</v>
      </c>
      <c r="G15" s="207">
        <f t="shared" si="0"/>
        <v>0</v>
      </c>
      <c r="H15" s="33">
        <v>7</v>
      </c>
      <c r="I15" s="73">
        <f>SUM(G15*7)</f>
        <v>0</v>
      </c>
    </row>
    <row r="16" spans="1:9" x14ac:dyDescent="0.25">
      <c r="A16" s="29" t="s">
        <v>54</v>
      </c>
      <c r="B16" s="72">
        <v>0</v>
      </c>
      <c r="C16" s="72">
        <v>0</v>
      </c>
      <c r="D16" s="72">
        <v>0</v>
      </c>
      <c r="E16" s="72">
        <v>0</v>
      </c>
      <c r="F16" s="72">
        <v>0</v>
      </c>
      <c r="G16" s="207">
        <f t="shared" si="0"/>
        <v>0</v>
      </c>
      <c r="H16" s="33">
        <v>5</v>
      </c>
      <c r="I16" s="73">
        <f>SUM(G16*5)</f>
        <v>0</v>
      </c>
    </row>
    <row r="17" spans="1:9" x14ac:dyDescent="0.25">
      <c r="A17" s="29" t="s">
        <v>55</v>
      </c>
      <c r="B17" s="72">
        <v>0</v>
      </c>
      <c r="C17" s="72">
        <v>0</v>
      </c>
      <c r="D17" s="72">
        <v>0</v>
      </c>
      <c r="E17" s="72">
        <v>0</v>
      </c>
      <c r="F17" s="72">
        <v>0</v>
      </c>
      <c r="G17" s="207">
        <f t="shared" si="0"/>
        <v>0</v>
      </c>
      <c r="H17" s="33">
        <v>15</v>
      </c>
      <c r="I17" s="73">
        <f>SUM(G17*15)</f>
        <v>0</v>
      </c>
    </row>
    <row r="18" spans="1:9" x14ac:dyDescent="0.25">
      <c r="A18" s="29" t="s">
        <v>56</v>
      </c>
      <c r="B18" s="72">
        <v>0</v>
      </c>
      <c r="C18" s="72">
        <v>0</v>
      </c>
      <c r="D18" s="72">
        <v>0</v>
      </c>
      <c r="E18" s="72">
        <v>0</v>
      </c>
      <c r="F18" s="72">
        <v>0</v>
      </c>
      <c r="G18" s="207">
        <f t="shared" si="0"/>
        <v>0</v>
      </c>
      <c r="H18" s="33">
        <v>5</v>
      </c>
      <c r="I18" s="73">
        <f>SUM(G18*6)</f>
        <v>0</v>
      </c>
    </row>
    <row r="19" spans="1:9" x14ac:dyDescent="0.25">
      <c r="A19" s="29" t="s">
        <v>57</v>
      </c>
      <c r="B19" s="72">
        <v>0</v>
      </c>
      <c r="C19" s="72">
        <v>0</v>
      </c>
      <c r="D19" s="72">
        <v>0</v>
      </c>
      <c r="E19" s="72">
        <v>0</v>
      </c>
      <c r="F19" s="72">
        <v>0</v>
      </c>
      <c r="G19" s="207">
        <f t="shared" si="0"/>
        <v>0</v>
      </c>
      <c r="H19" s="33">
        <v>4</v>
      </c>
      <c r="I19" s="73">
        <f>SUM(G19*4)</f>
        <v>0</v>
      </c>
    </row>
    <row r="20" spans="1:9" x14ac:dyDescent="0.25">
      <c r="A20" s="29" t="s">
        <v>58</v>
      </c>
      <c r="B20" s="72">
        <v>0</v>
      </c>
      <c r="C20" s="72">
        <v>0</v>
      </c>
      <c r="D20" s="72">
        <v>0</v>
      </c>
      <c r="E20" s="72">
        <v>0</v>
      </c>
      <c r="F20" s="72">
        <v>0</v>
      </c>
      <c r="G20" s="207">
        <f t="shared" si="0"/>
        <v>0</v>
      </c>
      <c r="H20" s="33">
        <v>6</v>
      </c>
      <c r="I20" s="73">
        <f>SUM(G20*5)</f>
        <v>0</v>
      </c>
    </row>
    <row r="21" spans="1:9" x14ac:dyDescent="0.25">
      <c r="A21" s="29" t="s">
        <v>59</v>
      </c>
      <c r="B21" s="72">
        <v>0</v>
      </c>
      <c r="C21" s="72">
        <v>0</v>
      </c>
      <c r="D21" s="72">
        <v>0</v>
      </c>
      <c r="E21" s="72">
        <v>0</v>
      </c>
      <c r="F21" s="72">
        <v>0</v>
      </c>
      <c r="G21" s="207">
        <f t="shared" si="0"/>
        <v>0</v>
      </c>
      <c r="H21" s="33">
        <v>4</v>
      </c>
      <c r="I21" s="73">
        <f>SUM(G21*4)</f>
        <v>0</v>
      </c>
    </row>
    <row r="22" spans="1:9" x14ac:dyDescent="0.25">
      <c r="A22" s="29" t="s">
        <v>60</v>
      </c>
      <c r="B22" s="72">
        <v>0</v>
      </c>
      <c r="C22" s="72">
        <v>0</v>
      </c>
      <c r="D22" s="72">
        <v>0</v>
      </c>
      <c r="E22" s="72">
        <v>0</v>
      </c>
      <c r="F22" s="72">
        <v>0</v>
      </c>
      <c r="G22" s="207">
        <f t="shared" si="0"/>
        <v>0</v>
      </c>
      <c r="H22" s="33">
        <v>4</v>
      </c>
      <c r="I22" s="73">
        <f>SUM(G22*4)</f>
        <v>0</v>
      </c>
    </row>
    <row r="23" spans="1:9" x14ac:dyDescent="0.25">
      <c r="A23" s="29" t="s">
        <v>61</v>
      </c>
      <c r="B23" s="72">
        <v>0</v>
      </c>
      <c r="C23" s="72">
        <v>0</v>
      </c>
      <c r="D23" s="72">
        <v>0</v>
      </c>
      <c r="E23" s="72">
        <v>0</v>
      </c>
      <c r="F23" s="72">
        <v>0</v>
      </c>
      <c r="G23" s="207">
        <f t="shared" si="0"/>
        <v>0</v>
      </c>
      <c r="H23" s="33">
        <v>3</v>
      </c>
      <c r="I23" s="73">
        <f>SUM(G23*3)</f>
        <v>0</v>
      </c>
    </row>
    <row r="24" spans="1:9" x14ac:dyDescent="0.25">
      <c r="A24" s="29" t="s">
        <v>189</v>
      </c>
      <c r="B24" s="72">
        <v>0</v>
      </c>
      <c r="C24" s="72">
        <v>0</v>
      </c>
      <c r="D24" s="72">
        <v>0</v>
      </c>
      <c r="E24" s="72">
        <v>0</v>
      </c>
      <c r="F24" s="72">
        <v>0</v>
      </c>
      <c r="G24" s="207">
        <f t="shared" si="0"/>
        <v>0</v>
      </c>
      <c r="H24" s="33">
        <v>5</v>
      </c>
      <c r="I24" s="73">
        <f>SUM(G24*5)</f>
        <v>0</v>
      </c>
    </row>
    <row r="25" spans="1:9" x14ac:dyDescent="0.25">
      <c r="A25" s="29" t="s">
        <v>63</v>
      </c>
      <c r="B25" s="72">
        <v>0</v>
      </c>
      <c r="C25" s="72">
        <v>0</v>
      </c>
      <c r="D25" s="72">
        <v>0</v>
      </c>
      <c r="E25" s="72">
        <v>0</v>
      </c>
      <c r="F25" s="72">
        <v>0</v>
      </c>
      <c r="G25" s="207">
        <f t="shared" si="0"/>
        <v>0</v>
      </c>
      <c r="H25" s="33">
        <v>5</v>
      </c>
      <c r="I25" s="73">
        <f>SUM(G25*5)</f>
        <v>0</v>
      </c>
    </row>
    <row r="26" spans="1:9" x14ac:dyDescent="0.25">
      <c r="A26" s="29" t="s">
        <v>64</v>
      </c>
      <c r="B26" s="72">
        <v>0</v>
      </c>
      <c r="C26" s="72">
        <v>0</v>
      </c>
      <c r="D26" s="72">
        <v>0</v>
      </c>
      <c r="E26" s="72">
        <v>0</v>
      </c>
      <c r="F26" s="72">
        <v>0</v>
      </c>
      <c r="G26" s="207">
        <f t="shared" si="0"/>
        <v>0</v>
      </c>
      <c r="H26" s="33">
        <v>5</v>
      </c>
      <c r="I26" s="73">
        <f>SUM(G26*5)</f>
        <v>0</v>
      </c>
    </row>
    <row r="27" spans="1:9" x14ac:dyDescent="0.25">
      <c r="A27" s="29" t="s">
        <v>65</v>
      </c>
      <c r="B27" s="72">
        <v>0</v>
      </c>
      <c r="C27" s="72">
        <v>0</v>
      </c>
      <c r="D27" s="72">
        <v>0</v>
      </c>
      <c r="E27" s="72">
        <v>0</v>
      </c>
      <c r="F27" s="72">
        <v>0</v>
      </c>
      <c r="G27" s="207">
        <f t="shared" si="0"/>
        <v>0</v>
      </c>
      <c r="H27" s="33">
        <v>3</v>
      </c>
      <c r="I27" s="73">
        <f>SUM(G27*3)</f>
        <v>0</v>
      </c>
    </row>
    <row r="28" spans="1:9" x14ac:dyDescent="0.25">
      <c r="A28" s="29" t="s">
        <v>66</v>
      </c>
      <c r="B28" s="72">
        <v>0</v>
      </c>
      <c r="C28" s="72">
        <v>0</v>
      </c>
      <c r="D28" s="72">
        <v>0</v>
      </c>
      <c r="E28" s="72">
        <v>0</v>
      </c>
      <c r="F28" s="72">
        <v>0</v>
      </c>
      <c r="G28" s="207">
        <f t="shared" si="0"/>
        <v>0</v>
      </c>
      <c r="H28" s="33">
        <v>11</v>
      </c>
      <c r="I28" s="73">
        <f>SUM(G28*11)</f>
        <v>0</v>
      </c>
    </row>
    <row r="29" spans="1:9" x14ac:dyDescent="0.25">
      <c r="A29" s="29" t="s">
        <v>190</v>
      </c>
      <c r="B29" s="72">
        <v>0</v>
      </c>
      <c r="C29" s="72">
        <v>0</v>
      </c>
      <c r="D29" s="72">
        <v>0</v>
      </c>
      <c r="E29" s="72">
        <v>0</v>
      </c>
      <c r="F29" s="72">
        <v>0</v>
      </c>
      <c r="G29" s="207">
        <f t="shared" si="0"/>
        <v>0</v>
      </c>
      <c r="H29" s="33">
        <v>9</v>
      </c>
      <c r="I29" s="73">
        <f>SUM(G29*9)</f>
        <v>0</v>
      </c>
    </row>
    <row r="30" spans="1:9" x14ac:dyDescent="0.25">
      <c r="A30" s="29" t="s">
        <v>191</v>
      </c>
      <c r="B30" s="72">
        <v>0</v>
      </c>
      <c r="C30" s="72">
        <v>0</v>
      </c>
      <c r="D30" s="72">
        <v>0</v>
      </c>
      <c r="E30" s="72">
        <v>0</v>
      </c>
      <c r="F30" s="72">
        <v>0</v>
      </c>
      <c r="G30" s="207">
        <f t="shared" si="0"/>
        <v>0</v>
      </c>
      <c r="H30" s="33">
        <v>5</v>
      </c>
      <c r="I30" s="73">
        <f>SUM(G30*5)</f>
        <v>0</v>
      </c>
    </row>
    <row r="31" spans="1:9" x14ac:dyDescent="0.25">
      <c r="A31" s="29" t="s">
        <v>69</v>
      </c>
      <c r="B31" s="72">
        <v>0</v>
      </c>
      <c r="C31" s="72">
        <v>0</v>
      </c>
      <c r="D31" s="72">
        <v>0</v>
      </c>
      <c r="E31" s="72">
        <v>0</v>
      </c>
      <c r="F31" s="72">
        <v>0</v>
      </c>
      <c r="G31" s="207">
        <f t="shared" si="0"/>
        <v>0</v>
      </c>
      <c r="H31" s="33">
        <v>3</v>
      </c>
      <c r="I31" s="73">
        <f>SUM(G31*3)</f>
        <v>0</v>
      </c>
    </row>
    <row r="32" spans="1:9" x14ac:dyDescent="0.25">
      <c r="A32" s="29" t="s">
        <v>70</v>
      </c>
      <c r="B32" s="72">
        <v>0</v>
      </c>
      <c r="C32" s="72">
        <v>0</v>
      </c>
      <c r="D32" s="72">
        <v>0</v>
      </c>
      <c r="E32" s="72">
        <v>0</v>
      </c>
      <c r="F32" s="72">
        <v>0</v>
      </c>
      <c r="G32" s="207">
        <f t="shared" si="0"/>
        <v>0</v>
      </c>
      <c r="H32" s="33">
        <v>7</v>
      </c>
      <c r="I32" s="73">
        <f>SUM(G32*9)</f>
        <v>0</v>
      </c>
    </row>
    <row r="33" spans="1:9" x14ac:dyDescent="0.25">
      <c r="A33" s="29" t="s">
        <v>71</v>
      </c>
      <c r="B33" s="72">
        <v>0</v>
      </c>
      <c r="C33" s="72">
        <v>0</v>
      </c>
      <c r="D33" s="72">
        <v>0</v>
      </c>
      <c r="E33" s="72">
        <v>0</v>
      </c>
      <c r="F33" s="72">
        <v>0</v>
      </c>
      <c r="G33" s="207">
        <f t="shared" si="0"/>
        <v>0</v>
      </c>
      <c r="H33" s="33">
        <v>4</v>
      </c>
      <c r="I33" s="73">
        <f>SUM(G33*4)</f>
        <v>0</v>
      </c>
    </row>
    <row r="34" spans="1:9" x14ac:dyDescent="0.25">
      <c r="A34" s="29" t="s">
        <v>72</v>
      </c>
      <c r="B34" s="72">
        <v>0</v>
      </c>
      <c r="C34" s="72">
        <v>0</v>
      </c>
      <c r="D34" s="72">
        <v>0</v>
      </c>
      <c r="E34" s="72">
        <v>0</v>
      </c>
      <c r="F34" s="72">
        <v>0</v>
      </c>
      <c r="G34" s="207">
        <f t="shared" si="0"/>
        <v>0</v>
      </c>
      <c r="H34" s="33">
        <v>11</v>
      </c>
      <c r="I34" s="73">
        <f>SUM(G34*11)</f>
        <v>0</v>
      </c>
    </row>
    <row r="35" spans="1:9" x14ac:dyDescent="0.25">
      <c r="A35" s="29" t="s">
        <v>73</v>
      </c>
      <c r="B35" s="72">
        <v>0</v>
      </c>
      <c r="C35" s="72">
        <v>0</v>
      </c>
      <c r="D35" s="72">
        <v>0</v>
      </c>
      <c r="E35" s="72">
        <v>0</v>
      </c>
      <c r="F35" s="72">
        <v>0</v>
      </c>
      <c r="G35" s="207">
        <f t="shared" si="0"/>
        <v>0</v>
      </c>
      <c r="H35" s="33">
        <v>4</v>
      </c>
      <c r="I35" s="73">
        <f>SUM(G35*4)</f>
        <v>0</v>
      </c>
    </row>
    <row r="36" spans="1:9" x14ac:dyDescent="0.25">
      <c r="A36" s="29" t="s">
        <v>74</v>
      </c>
      <c r="B36" s="72">
        <v>0</v>
      </c>
      <c r="C36" s="72">
        <v>0</v>
      </c>
      <c r="D36" s="72">
        <v>0</v>
      </c>
      <c r="E36" s="72">
        <v>0</v>
      </c>
      <c r="F36" s="72">
        <v>0</v>
      </c>
      <c r="G36" s="207">
        <f t="shared" si="0"/>
        <v>0</v>
      </c>
      <c r="H36" s="33">
        <v>5</v>
      </c>
      <c r="I36" s="73">
        <f>SUM(G36*4)</f>
        <v>0</v>
      </c>
    </row>
    <row r="37" spans="1:9" x14ac:dyDescent="0.25">
      <c r="A37" s="29" t="s">
        <v>75</v>
      </c>
      <c r="B37" s="72">
        <v>0</v>
      </c>
      <c r="C37" s="72">
        <v>0</v>
      </c>
      <c r="D37" s="72">
        <v>0</v>
      </c>
      <c r="E37" s="72">
        <v>0</v>
      </c>
      <c r="F37" s="72">
        <v>0</v>
      </c>
      <c r="G37" s="207">
        <f t="shared" si="0"/>
        <v>0</v>
      </c>
      <c r="H37" s="33">
        <v>5</v>
      </c>
      <c r="I37" s="73">
        <f>SUM(G37*5)</f>
        <v>0</v>
      </c>
    </row>
    <row r="38" spans="1:9" x14ac:dyDescent="0.25">
      <c r="A38" s="29" t="s">
        <v>76</v>
      </c>
      <c r="B38" s="72">
        <v>0</v>
      </c>
      <c r="C38" s="72">
        <v>0</v>
      </c>
      <c r="D38" s="72">
        <v>0</v>
      </c>
      <c r="E38" s="72">
        <v>0</v>
      </c>
      <c r="F38" s="72">
        <v>0</v>
      </c>
      <c r="G38" s="207">
        <f t="shared" si="0"/>
        <v>0</v>
      </c>
      <c r="H38" s="33">
        <v>5</v>
      </c>
      <c r="I38" s="73">
        <f>SUM(G38*5)</f>
        <v>0</v>
      </c>
    </row>
    <row r="39" spans="1:9" x14ac:dyDescent="0.25">
      <c r="A39" s="29" t="s">
        <v>77</v>
      </c>
      <c r="B39" s="72">
        <v>0</v>
      </c>
      <c r="C39" s="72">
        <v>0</v>
      </c>
      <c r="D39" s="72">
        <v>0</v>
      </c>
      <c r="E39" s="72">
        <v>0</v>
      </c>
      <c r="F39" s="72">
        <v>0</v>
      </c>
      <c r="G39" s="207">
        <f t="shared" si="0"/>
        <v>0</v>
      </c>
      <c r="H39" s="33">
        <v>5</v>
      </c>
      <c r="I39" s="73">
        <f>SUM(G39*6)</f>
        <v>0</v>
      </c>
    </row>
    <row r="40" spans="1:9" x14ac:dyDescent="0.25">
      <c r="A40" s="29" t="s">
        <v>78</v>
      </c>
      <c r="B40" s="72">
        <v>0</v>
      </c>
      <c r="C40" s="72">
        <v>0</v>
      </c>
      <c r="D40" s="72">
        <v>0</v>
      </c>
      <c r="E40" s="72">
        <v>0</v>
      </c>
      <c r="F40" s="72">
        <v>0</v>
      </c>
      <c r="G40" s="207">
        <f t="shared" si="0"/>
        <v>0</v>
      </c>
      <c r="H40" s="33">
        <v>5</v>
      </c>
      <c r="I40" s="73">
        <f>SUM(G40*5)</f>
        <v>0</v>
      </c>
    </row>
    <row r="41" spans="1:9" x14ac:dyDescent="0.25">
      <c r="A41" s="29" t="s">
        <v>79</v>
      </c>
      <c r="B41" s="72">
        <v>0</v>
      </c>
      <c r="C41" s="72">
        <v>0</v>
      </c>
      <c r="D41" s="72">
        <v>0</v>
      </c>
      <c r="E41" s="72">
        <v>0</v>
      </c>
      <c r="F41" s="72">
        <v>0</v>
      </c>
      <c r="G41" s="207">
        <f t="shared" si="0"/>
        <v>0</v>
      </c>
      <c r="H41" s="33">
        <v>4</v>
      </c>
      <c r="I41" s="73">
        <f>SUM(G41*5)</f>
        <v>0</v>
      </c>
    </row>
    <row r="42" spans="1:9" x14ac:dyDescent="0.25">
      <c r="A42" s="29" t="s">
        <v>80</v>
      </c>
      <c r="B42" s="72">
        <v>0</v>
      </c>
      <c r="C42" s="72">
        <v>0</v>
      </c>
      <c r="D42" s="72">
        <v>0</v>
      </c>
      <c r="E42" s="72">
        <v>0</v>
      </c>
      <c r="F42" s="72">
        <v>0</v>
      </c>
      <c r="G42" s="207">
        <f t="shared" si="0"/>
        <v>0</v>
      </c>
      <c r="H42" s="33">
        <v>5</v>
      </c>
      <c r="I42" s="73">
        <f>SUM(G42*5)</f>
        <v>0</v>
      </c>
    </row>
    <row r="43" spans="1:9" x14ac:dyDescent="0.25">
      <c r="A43" s="29" t="s">
        <v>81</v>
      </c>
      <c r="B43" s="72">
        <v>0</v>
      </c>
      <c r="C43" s="72">
        <v>0</v>
      </c>
      <c r="D43" s="72">
        <v>0</v>
      </c>
      <c r="E43" s="72">
        <v>0</v>
      </c>
      <c r="F43" s="72">
        <v>0</v>
      </c>
      <c r="G43" s="207">
        <f t="shared" si="0"/>
        <v>0</v>
      </c>
      <c r="H43" s="33">
        <v>4</v>
      </c>
      <c r="I43" s="73">
        <f>SUM(G43*5)</f>
        <v>0</v>
      </c>
    </row>
    <row r="44" spans="1:9" x14ac:dyDescent="0.25">
      <c r="A44" s="29" t="s">
        <v>82</v>
      </c>
      <c r="B44" s="72">
        <v>0</v>
      </c>
      <c r="C44" s="72">
        <v>0</v>
      </c>
      <c r="D44" s="72">
        <v>0</v>
      </c>
      <c r="E44" s="72">
        <v>0</v>
      </c>
      <c r="F44" s="72">
        <v>0</v>
      </c>
      <c r="G44" s="207">
        <f t="shared" si="0"/>
        <v>0</v>
      </c>
      <c r="H44" s="33">
        <v>5</v>
      </c>
      <c r="I44" s="73">
        <f>SUM(G44*5)</f>
        <v>0</v>
      </c>
    </row>
    <row r="45" spans="1:9" x14ac:dyDescent="0.25">
      <c r="A45" s="29" t="s">
        <v>192</v>
      </c>
      <c r="B45" s="72">
        <v>0</v>
      </c>
      <c r="C45" s="72">
        <v>0</v>
      </c>
      <c r="D45" s="72">
        <v>0</v>
      </c>
      <c r="E45" s="72">
        <v>0</v>
      </c>
      <c r="F45" s="72">
        <v>0</v>
      </c>
      <c r="G45" s="207">
        <f t="shared" si="0"/>
        <v>0</v>
      </c>
      <c r="H45" s="33">
        <v>4</v>
      </c>
      <c r="I45" s="73">
        <f>SUM(G45*4)</f>
        <v>0</v>
      </c>
    </row>
    <row r="46" spans="1:9" x14ac:dyDescent="0.25">
      <c r="A46" s="29" t="s">
        <v>193</v>
      </c>
      <c r="B46" s="72">
        <v>0</v>
      </c>
      <c r="C46" s="72">
        <v>0</v>
      </c>
      <c r="D46" s="72">
        <v>0</v>
      </c>
      <c r="E46" s="72">
        <v>0</v>
      </c>
      <c r="F46" s="72">
        <v>0</v>
      </c>
      <c r="G46" s="207">
        <f t="shared" si="0"/>
        <v>0</v>
      </c>
      <c r="H46" s="33">
        <v>5</v>
      </c>
      <c r="I46" s="73">
        <f>SUM(G46*4)</f>
        <v>0</v>
      </c>
    </row>
    <row r="47" spans="1:9" x14ac:dyDescent="0.25">
      <c r="A47" s="29" t="s">
        <v>194</v>
      </c>
      <c r="B47" s="72">
        <v>0</v>
      </c>
      <c r="C47" s="72">
        <v>0</v>
      </c>
      <c r="D47" s="72">
        <v>0</v>
      </c>
      <c r="E47" s="72">
        <v>0</v>
      </c>
      <c r="F47" s="72">
        <v>0</v>
      </c>
      <c r="G47" s="207">
        <f t="shared" si="0"/>
        <v>0</v>
      </c>
      <c r="H47" s="33">
        <v>5</v>
      </c>
      <c r="I47" s="73">
        <f>SUM(G47*5)</f>
        <v>0</v>
      </c>
    </row>
    <row r="48" spans="1:9" x14ac:dyDescent="0.25">
      <c r="A48" s="29" t="s">
        <v>86</v>
      </c>
      <c r="B48" s="72">
        <v>0</v>
      </c>
      <c r="C48" s="72">
        <v>0</v>
      </c>
      <c r="D48" s="72">
        <v>0</v>
      </c>
      <c r="E48" s="72">
        <v>0</v>
      </c>
      <c r="F48" s="72">
        <v>0</v>
      </c>
      <c r="G48" s="207">
        <f t="shared" si="0"/>
        <v>0</v>
      </c>
      <c r="H48" s="33">
        <v>3</v>
      </c>
      <c r="I48" s="73">
        <f>SUM(G48*3)</f>
        <v>0</v>
      </c>
    </row>
    <row r="49" spans="1:9" x14ac:dyDescent="0.25">
      <c r="A49" s="29" t="s">
        <v>87</v>
      </c>
      <c r="B49" s="72">
        <v>0</v>
      </c>
      <c r="C49" s="72">
        <v>0</v>
      </c>
      <c r="D49" s="72">
        <v>0</v>
      </c>
      <c r="E49" s="72">
        <v>0</v>
      </c>
      <c r="F49" s="72">
        <v>0</v>
      </c>
      <c r="G49" s="207">
        <f t="shared" si="0"/>
        <v>0</v>
      </c>
      <c r="H49" s="33">
        <v>6</v>
      </c>
      <c r="I49" s="73">
        <f>SUM(G49*6)</f>
        <v>0</v>
      </c>
    </row>
    <row r="50" spans="1:9" x14ac:dyDescent="0.25">
      <c r="A50" s="29" t="s">
        <v>195</v>
      </c>
      <c r="B50" s="72">
        <v>0</v>
      </c>
      <c r="C50" s="72">
        <v>0</v>
      </c>
      <c r="D50" s="72">
        <v>0</v>
      </c>
      <c r="E50" s="72">
        <v>0</v>
      </c>
      <c r="F50" s="72">
        <v>0</v>
      </c>
      <c r="G50" s="207">
        <f t="shared" si="0"/>
        <v>0</v>
      </c>
      <c r="H50" s="33">
        <v>4</v>
      </c>
      <c r="I50" s="73">
        <f>SUM(G50*4)</f>
        <v>0</v>
      </c>
    </row>
    <row r="51" spans="1:9" x14ac:dyDescent="0.25">
      <c r="A51" s="29" t="s">
        <v>196</v>
      </c>
      <c r="B51" s="72">
        <v>0</v>
      </c>
      <c r="C51" s="72">
        <v>0</v>
      </c>
      <c r="D51" s="72">
        <v>0</v>
      </c>
      <c r="E51" s="72">
        <v>0</v>
      </c>
      <c r="F51" s="72">
        <v>0</v>
      </c>
      <c r="G51" s="207">
        <f t="shared" si="0"/>
        <v>0</v>
      </c>
      <c r="H51" s="33">
        <v>5</v>
      </c>
      <c r="I51" s="73">
        <f>SUM(G51*5)</f>
        <v>0</v>
      </c>
    </row>
    <row r="52" spans="1:9" x14ac:dyDescent="0.25">
      <c r="A52" s="29" t="s">
        <v>90</v>
      </c>
      <c r="B52" s="72">
        <v>0</v>
      </c>
      <c r="C52" s="72">
        <v>0</v>
      </c>
      <c r="D52" s="72">
        <v>0</v>
      </c>
      <c r="E52" s="72">
        <v>0</v>
      </c>
      <c r="F52" s="72">
        <v>0</v>
      </c>
      <c r="G52" s="207">
        <f t="shared" si="0"/>
        <v>0</v>
      </c>
      <c r="H52" s="33">
        <v>4</v>
      </c>
      <c r="I52" s="73">
        <f>SUM(G52*4)</f>
        <v>0</v>
      </c>
    </row>
    <row r="53" spans="1:9" x14ac:dyDescent="0.25">
      <c r="A53" s="29" t="s">
        <v>91</v>
      </c>
      <c r="B53" s="72">
        <v>0</v>
      </c>
      <c r="C53" s="72">
        <v>0</v>
      </c>
      <c r="D53" s="72">
        <v>0</v>
      </c>
      <c r="E53" s="72">
        <v>0</v>
      </c>
      <c r="F53" s="72">
        <v>0</v>
      </c>
      <c r="G53" s="207">
        <f t="shared" si="0"/>
        <v>0</v>
      </c>
      <c r="H53" s="33">
        <v>7</v>
      </c>
      <c r="I53" s="73">
        <f>SUM(G53*7)</f>
        <v>0</v>
      </c>
    </row>
    <row r="54" spans="1:9" x14ac:dyDescent="0.25">
      <c r="A54" s="29" t="s">
        <v>197</v>
      </c>
      <c r="B54" s="72">
        <v>0</v>
      </c>
      <c r="C54" s="72">
        <v>0</v>
      </c>
      <c r="D54" s="72">
        <v>0</v>
      </c>
      <c r="E54" s="72">
        <v>0</v>
      </c>
      <c r="F54" s="72">
        <v>0</v>
      </c>
      <c r="G54" s="207">
        <f t="shared" si="0"/>
        <v>0</v>
      </c>
      <c r="H54" s="33">
        <v>14</v>
      </c>
      <c r="I54" s="73">
        <f>SUM(G54*14)</f>
        <v>0</v>
      </c>
    </row>
    <row r="55" spans="1:9" x14ac:dyDescent="0.25">
      <c r="A55" s="29" t="s">
        <v>94</v>
      </c>
      <c r="B55" s="72">
        <v>0</v>
      </c>
      <c r="C55" s="72">
        <v>0</v>
      </c>
      <c r="D55" s="72">
        <v>0</v>
      </c>
      <c r="E55" s="72">
        <v>0</v>
      </c>
      <c r="F55" s="72">
        <v>0</v>
      </c>
      <c r="G55" s="207">
        <f t="shared" si="0"/>
        <v>0</v>
      </c>
      <c r="H55" s="33">
        <v>5</v>
      </c>
      <c r="I55" s="73">
        <f>SUM(G55*5)</f>
        <v>0</v>
      </c>
    </row>
    <row r="56" spans="1:9" x14ac:dyDescent="0.25">
      <c r="A56" s="29" t="s">
        <v>95</v>
      </c>
      <c r="B56" s="72">
        <v>0</v>
      </c>
      <c r="C56" s="72">
        <v>0</v>
      </c>
      <c r="D56" s="72">
        <v>0</v>
      </c>
      <c r="E56" s="72">
        <v>0</v>
      </c>
      <c r="F56" s="72">
        <v>0</v>
      </c>
      <c r="G56" s="207">
        <f t="shared" si="0"/>
        <v>0</v>
      </c>
      <c r="H56" s="33">
        <v>6</v>
      </c>
      <c r="I56" s="73">
        <f>SUM(G56*6)</f>
        <v>0</v>
      </c>
    </row>
    <row r="57" spans="1:9" x14ac:dyDescent="0.25">
      <c r="A57" s="29" t="s">
        <v>96</v>
      </c>
      <c r="B57" s="72">
        <v>0</v>
      </c>
      <c r="C57" s="72">
        <v>0</v>
      </c>
      <c r="D57" s="72">
        <v>0</v>
      </c>
      <c r="E57" s="72">
        <v>0</v>
      </c>
      <c r="F57" s="72">
        <v>0</v>
      </c>
      <c r="G57" s="207">
        <f t="shared" si="0"/>
        <v>0</v>
      </c>
      <c r="H57" s="33">
        <v>6</v>
      </c>
      <c r="I57" s="73">
        <f>SUM(G57*6)</f>
        <v>0</v>
      </c>
    </row>
    <row r="58" spans="1:9" x14ac:dyDescent="0.25">
      <c r="A58" s="29" t="s">
        <v>198</v>
      </c>
      <c r="B58" s="72">
        <v>0</v>
      </c>
      <c r="C58" s="72">
        <v>0</v>
      </c>
      <c r="D58" s="72">
        <v>0</v>
      </c>
      <c r="E58" s="72">
        <v>0</v>
      </c>
      <c r="F58" s="72">
        <v>0</v>
      </c>
      <c r="G58" s="207">
        <f t="shared" si="0"/>
        <v>0</v>
      </c>
      <c r="H58" s="33">
        <v>4</v>
      </c>
      <c r="I58" s="73">
        <f>SUM(G58*4)</f>
        <v>0</v>
      </c>
    </row>
    <row r="59" spans="1:9" x14ac:dyDescent="0.25">
      <c r="A59" s="29" t="s">
        <v>98</v>
      </c>
      <c r="B59" s="72">
        <v>0</v>
      </c>
      <c r="C59" s="72">
        <v>0</v>
      </c>
      <c r="D59" s="72">
        <v>0</v>
      </c>
      <c r="E59" s="72">
        <v>0</v>
      </c>
      <c r="F59" s="72">
        <v>0</v>
      </c>
      <c r="G59" s="207">
        <f t="shared" si="0"/>
        <v>0</v>
      </c>
      <c r="H59" s="33">
        <v>2</v>
      </c>
      <c r="I59" s="73">
        <f>SUM(G59*2)</f>
        <v>0</v>
      </c>
    </row>
    <row r="60" spans="1:9" x14ac:dyDescent="0.25">
      <c r="A60" s="29" t="s">
        <v>99</v>
      </c>
      <c r="B60" s="72">
        <v>0</v>
      </c>
      <c r="C60" s="72">
        <v>0</v>
      </c>
      <c r="D60" s="72">
        <v>0</v>
      </c>
      <c r="E60" s="72">
        <v>0</v>
      </c>
      <c r="F60" s="72">
        <v>0</v>
      </c>
      <c r="G60" s="207">
        <f t="shared" si="0"/>
        <v>0</v>
      </c>
      <c r="H60" s="33">
        <v>4</v>
      </c>
      <c r="I60" s="73">
        <f>SUM(G60*4)</f>
        <v>0</v>
      </c>
    </row>
    <row r="61" spans="1:9" x14ac:dyDescent="0.25">
      <c r="A61" s="29" t="s">
        <v>100</v>
      </c>
      <c r="B61" s="72">
        <v>0</v>
      </c>
      <c r="C61" s="72">
        <v>0</v>
      </c>
      <c r="D61" s="72">
        <v>0</v>
      </c>
      <c r="E61" s="72">
        <v>0</v>
      </c>
      <c r="F61" s="72">
        <v>0</v>
      </c>
      <c r="G61" s="207">
        <f t="shared" si="0"/>
        <v>0</v>
      </c>
      <c r="H61" s="33">
        <v>4</v>
      </c>
      <c r="I61" s="73">
        <f>SUM(G61*4)</f>
        <v>0</v>
      </c>
    </row>
    <row r="62" spans="1:9" x14ac:dyDescent="0.25">
      <c r="A62" s="29" t="s">
        <v>101</v>
      </c>
      <c r="B62" s="72">
        <v>0</v>
      </c>
      <c r="C62" s="72">
        <v>0</v>
      </c>
      <c r="D62" s="72">
        <v>0</v>
      </c>
      <c r="E62" s="72">
        <v>0</v>
      </c>
      <c r="F62" s="72">
        <v>0</v>
      </c>
      <c r="G62" s="207">
        <f t="shared" si="0"/>
        <v>0</v>
      </c>
      <c r="H62" s="33">
        <v>6</v>
      </c>
      <c r="I62" s="73">
        <f>SUM(G62*6)</f>
        <v>0</v>
      </c>
    </row>
    <row r="63" spans="1:9" x14ac:dyDescent="0.25">
      <c r="A63" s="29" t="s">
        <v>102</v>
      </c>
      <c r="B63" s="72">
        <v>0</v>
      </c>
      <c r="C63" s="72">
        <v>0</v>
      </c>
      <c r="D63" s="72">
        <v>0</v>
      </c>
      <c r="E63" s="72">
        <v>0</v>
      </c>
      <c r="F63" s="72">
        <v>0</v>
      </c>
      <c r="G63" s="207">
        <f t="shared" si="0"/>
        <v>0</v>
      </c>
      <c r="H63" s="33">
        <v>3</v>
      </c>
      <c r="I63" s="73">
        <f>SUM(G63*3)</f>
        <v>0</v>
      </c>
    </row>
    <row r="64" spans="1:9" x14ac:dyDescent="0.25">
      <c r="A64" s="29" t="s">
        <v>103</v>
      </c>
      <c r="B64" s="72">
        <v>0</v>
      </c>
      <c r="C64" s="72">
        <v>0</v>
      </c>
      <c r="D64" s="72">
        <v>0</v>
      </c>
      <c r="E64" s="72">
        <v>0</v>
      </c>
      <c r="F64" s="72">
        <v>0</v>
      </c>
      <c r="G64" s="207">
        <f t="shared" si="0"/>
        <v>0</v>
      </c>
      <c r="H64" s="33">
        <v>5</v>
      </c>
      <c r="I64" s="73">
        <f>SUM(G64*5)</f>
        <v>0</v>
      </c>
    </row>
    <row r="65" spans="1:9" x14ac:dyDescent="0.25">
      <c r="A65" s="29" t="s">
        <v>104</v>
      </c>
      <c r="B65" s="72">
        <v>0</v>
      </c>
      <c r="C65" s="72">
        <v>0</v>
      </c>
      <c r="D65" s="72">
        <v>0</v>
      </c>
      <c r="E65" s="72">
        <v>0</v>
      </c>
      <c r="F65" s="72">
        <v>0</v>
      </c>
      <c r="G65" s="207">
        <f t="shared" si="0"/>
        <v>0</v>
      </c>
      <c r="H65" s="33">
        <v>5</v>
      </c>
      <c r="I65" s="73">
        <f>SUM(G65*5)</f>
        <v>0</v>
      </c>
    </row>
    <row r="66" spans="1:9" x14ac:dyDescent="0.25">
      <c r="A66" s="29" t="s">
        <v>105</v>
      </c>
      <c r="B66" s="72">
        <v>0</v>
      </c>
      <c r="C66" s="72">
        <v>0</v>
      </c>
      <c r="D66" s="72">
        <v>0</v>
      </c>
      <c r="E66" s="72">
        <v>0</v>
      </c>
      <c r="F66" s="72">
        <v>0</v>
      </c>
      <c r="G66" s="207">
        <f t="shared" si="0"/>
        <v>0</v>
      </c>
      <c r="H66" s="33">
        <v>5</v>
      </c>
      <c r="I66" s="73">
        <f>SUM(G66*5)</f>
        <v>0</v>
      </c>
    </row>
    <row r="67" spans="1:9" x14ac:dyDescent="0.25">
      <c r="A67" s="29" t="s">
        <v>106</v>
      </c>
      <c r="B67" s="72">
        <v>0</v>
      </c>
      <c r="C67" s="72">
        <v>0</v>
      </c>
      <c r="D67" s="72">
        <v>0</v>
      </c>
      <c r="E67" s="72">
        <v>0</v>
      </c>
      <c r="F67" s="72">
        <v>0</v>
      </c>
      <c r="G67" s="207">
        <f t="shared" si="0"/>
        <v>0</v>
      </c>
      <c r="H67" s="33">
        <v>3</v>
      </c>
      <c r="I67" s="73">
        <f>SUM(G67*3)</f>
        <v>0</v>
      </c>
    </row>
    <row r="68" spans="1:9" x14ac:dyDescent="0.25">
      <c r="A68" s="29" t="s">
        <v>107</v>
      </c>
      <c r="B68" s="72">
        <v>0</v>
      </c>
      <c r="C68" s="72">
        <v>0</v>
      </c>
      <c r="D68" s="72">
        <v>0</v>
      </c>
      <c r="E68" s="72">
        <v>0</v>
      </c>
      <c r="F68" s="72">
        <v>0</v>
      </c>
      <c r="G68" s="207">
        <f t="shared" si="0"/>
        <v>0</v>
      </c>
      <c r="H68" s="33">
        <v>5</v>
      </c>
      <c r="I68" s="73">
        <f>SUM(G68*5)</f>
        <v>0</v>
      </c>
    </row>
    <row r="69" spans="1:9" x14ac:dyDescent="0.25">
      <c r="A69" s="29" t="s">
        <v>108</v>
      </c>
      <c r="B69" s="72">
        <v>0</v>
      </c>
      <c r="C69" s="72">
        <v>0</v>
      </c>
      <c r="D69" s="72">
        <v>0</v>
      </c>
      <c r="E69" s="72">
        <v>0</v>
      </c>
      <c r="F69" s="72">
        <v>0</v>
      </c>
      <c r="G69" s="207">
        <f t="shared" si="0"/>
        <v>0</v>
      </c>
      <c r="H69" s="33">
        <v>4</v>
      </c>
      <c r="I69" s="73">
        <f>SUM(G69*4)</f>
        <v>0</v>
      </c>
    </row>
    <row r="70" spans="1:9" x14ac:dyDescent="0.25">
      <c r="A70" s="29" t="s">
        <v>109</v>
      </c>
      <c r="B70" s="72">
        <v>0</v>
      </c>
      <c r="C70" s="72">
        <v>0</v>
      </c>
      <c r="D70" s="72">
        <v>0</v>
      </c>
      <c r="E70" s="72">
        <v>0</v>
      </c>
      <c r="F70" s="72">
        <v>0</v>
      </c>
      <c r="G70" s="207">
        <f t="shared" si="0"/>
        <v>0</v>
      </c>
      <c r="H70" s="33">
        <v>9</v>
      </c>
      <c r="I70" s="73">
        <f>SUM(G70*7)</f>
        <v>0</v>
      </c>
    </row>
    <row r="71" spans="1:9" x14ac:dyDescent="0.25">
      <c r="A71" s="29" t="s">
        <v>110</v>
      </c>
      <c r="B71" s="72">
        <v>0</v>
      </c>
      <c r="C71" s="72">
        <v>0</v>
      </c>
      <c r="D71" s="72">
        <v>0</v>
      </c>
      <c r="E71" s="72">
        <v>0</v>
      </c>
      <c r="F71" s="72">
        <v>0</v>
      </c>
      <c r="G71" s="207">
        <f t="shared" si="0"/>
        <v>0</v>
      </c>
      <c r="H71" s="33">
        <v>6</v>
      </c>
      <c r="I71" s="73">
        <f>SUM(G71*7)</f>
        <v>0</v>
      </c>
    </row>
    <row r="72" spans="1:9" x14ac:dyDescent="0.25">
      <c r="A72" s="29" t="s">
        <v>111</v>
      </c>
      <c r="B72" s="72">
        <v>0</v>
      </c>
      <c r="C72" s="72">
        <v>0</v>
      </c>
      <c r="D72" s="72">
        <v>0</v>
      </c>
      <c r="E72" s="72">
        <v>0</v>
      </c>
      <c r="F72" s="72">
        <v>0</v>
      </c>
      <c r="G72" s="207">
        <f t="shared" si="0"/>
        <v>0</v>
      </c>
      <c r="H72" s="33">
        <v>4</v>
      </c>
      <c r="I72" s="73">
        <f>SUM(G72*4)</f>
        <v>0</v>
      </c>
    </row>
    <row r="73" spans="1:9" x14ac:dyDescent="0.25">
      <c r="A73" s="29" t="s">
        <v>112</v>
      </c>
      <c r="B73" s="72">
        <v>0</v>
      </c>
      <c r="C73" s="72">
        <v>0</v>
      </c>
      <c r="D73" s="72">
        <v>0</v>
      </c>
      <c r="E73" s="72">
        <v>0</v>
      </c>
      <c r="F73" s="72">
        <v>0</v>
      </c>
      <c r="G73" s="207">
        <f t="shared" si="0"/>
        <v>0</v>
      </c>
      <c r="H73" s="33">
        <v>5</v>
      </c>
      <c r="I73" s="73">
        <f>SUM(G73*5)</f>
        <v>0</v>
      </c>
    </row>
    <row r="74" spans="1:9" x14ac:dyDescent="0.25">
      <c r="A74" s="29" t="s">
        <v>113</v>
      </c>
      <c r="B74" s="72">
        <v>0</v>
      </c>
      <c r="C74" s="72">
        <v>0</v>
      </c>
      <c r="D74" s="72">
        <v>0</v>
      </c>
      <c r="E74" s="72">
        <v>0</v>
      </c>
      <c r="F74" s="72">
        <v>0</v>
      </c>
      <c r="G74" s="207">
        <f t="shared" si="0"/>
        <v>0</v>
      </c>
      <c r="H74" s="33">
        <v>4</v>
      </c>
      <c r="I74" s="73">
        <f>SUM(G74*5)</f>
        <v>0</v>
      </c>
    </row>
    <row r="75" spans="1:9" x14ac:dyDescent="0.25">
      <c r="A75" s="29" t="s">
        <v>114</v>
      </c>
      <c r="B75" s="72">
        <v>0</v>
      </c>
      <c r="C75" s="72">
        <v>0</v>
      </c>
      <c r="D75" s="72">
        <v>0</v>
      </c>
      <c r="E75" s="72">
        <v>0</v>
      </c>
      <c r="F75" s="72">
        <v>0</v>
      </c>
      <c r="G75" s="207">
        <f t="shared" si="0"/>
        <v>0</v>
      </c>
      <c r="H75" s="33">
        <v>5</v>
      </c>
      <c r="I75" s="73">
        <f>SUM(G75*5)</f>
        <v>0</v>
      </c>
    </row>
    <row r="76" spans="1:9" x14ac:dyDescent="0.25">
      <c r="A76" s="29" t="s">
        <v>115</v>
      </c>
      <c r="B76" s="72">
        <v>0</v>
      </c>
      <c r="C76" s="72">
        <v>0</v>
      </c>
      <c r="D76" s="72">
        <v>0</v>
      </c>
      <c r="E76" s="72">
        <v>0</v>
      </c>
      <c r="F76" s="72">
        <v>0</v>
      </c>
      <c r="G76" s="207">
        <f t="shared" si="0"/>
        <v>0</v>
      </c>
      <c r="H76" s="33">
        <v>4</v>
      </c>
      <c r="I76" s="73">
        <f>SUM(G76*4)</f>
        <v>0</v>
      </c>
    </row>
    <row r="77" spans="1:9" x14ac:dyDescent="0.25">
      <c r="A77" s="29" t="s">
        <v>116</v>
      </c>
      <c r="B77" s="72">
        <v>0</v>
      </c>
      <c r="C77" s="72">
        <v>0</v>
      </c>
      <c r="D77" s="72">
        <v>0</v>
      </c>
      <c r="E77" s="72">
        <v>0</v>
      </c>
      <c r="F77" s="72">
        <v>0</v>
      </c>
      <c r="G77" s="207">
        <f t="shared" ref="G77:G136" si="1">SUM(B77+C77+D77+E77+F77)/5</f>
        <v>0</v>
      </c>
      <c r="H77" s="33">
        <v>5</v>
      </c>
      <c r="I77" s="73">
        <f>SUM(G77*4)</f>
        <v>0</v>
      </c>
    </row>
    <row r="78" spans="1:9" x14ac:dyDescent="0.25">
      <c r="A78" s="29" t="s">
        <v>117</v>
      </c>
      <c r="B78" s="72">
        <v>0</v>
      </c>
      <c r="C78" s="72">
        <v>0</v>
      </c>
      <c r="D78" s="72">
        <v>0</v>
      </c>
      <c r="E78" s="72">
        <v>0</v>
      </c>
      <c r="F78" s="72">
        <v>0</v>
      </c>
      <c r="G78" s="207">
        <f t="shared" si="1"/>
        <v>0</v>
      </c>
      <c r="H78" s="33">
        <v>13</v>
      </c>
      <c r="I78" s="73">
        <f>SUM(G78*13)</f>
        <v>0</v>
      </c>
    </row>
    <row r="79" spans="1:9" x14ac:dyDescent="0.25">
      <c r="A79" s="29" t="s">
        <v>118</v>
      </c>
      <c r="B79" s="72">
        <v>0</v>
      </c>
      <c r="C79" s="72">
        <v>0</v>
      </c>
      <c r="D79" s="72">
        <v>0</v>
      </c>
      <c r="E79" s="72">
        <v>0</v>
      </c>
      <c r="F79" s="72">
        <v>0</v>
      </c>
      <c r="G79" s="207">
        <f t="shared" si="1"/>
        <v>0</v>
      </c>
      <c r="H79" s="33">
        <v>5</v>
      </c>
      <c r="I79" s="73">
        <f>SUM(G79*4)</f>
        <v>0</v>
      </c>
    </row>
    <row r="80" spans="1:9" x14ac:dyDescent="0.25">
      <c r="A80" s="29" t="s">
        <v>119</v>
      </c>
      <c r="B80" s="72">
        <v>0</v>
      </c>
      <c r="C80" s="72">
        <v>0</v>
      </c>
      <c r="D80" s="72">
        <v>0</v>
      </c>
      <c r="E80" s="72">
        <v>0</v>
      </c>
      <c r="F80" s="72">
        <v>0</v>
      </c>
      <c r="G80" s="207">
        <f t="shared" si="1"/>
        <v>0</v>
      </c>
      <c r="H80" s="33">
        <v>8</v>
      </c>
      <c r="I80" s="73">
        <f>SUM(G80*8)</f>
        <v>0</v>
      </c>
    </row>
    <row r="81" spans="1:9" x14ac:dyDescent="0.25">
      <c r="A81" s="29" t="s">
        <v>120</v>
      </c>
      <c r="B81" s="72">
        <v>0</v>
      </c>
      <c r="C81" s="72">
        <v>0</v>
      </c>
      <c r="D81" s="72">
        <v>0</v>
      </c>
      <c r="E81" s="72">
        <v>0</v>
      </c>
      <c r="F81" s="72">
        <v>0</v>
      </c>
      <c r="G81" s="207">
        <f t="shared" si="1"/>
        <v>0</v>
      </c>
      <c r="H81" s="33">
        <v>4</v>
      </c>
      <c r="I81" s="73">
        <f>SUM(G81*4)</f>
        <v>0</v>
      </c>
    </row>
    <row r="82" spans="1:9" x14ac:dyDescent="0.25">
      <c r="A82" s="29" t="s">
        <v>121</v>
      </c>
      <c r="B82" s="72">
        <v>0</v>
      </c>
      <c r="C82" s="72">
        <v>0</v>
      </c>
      <c r="D82" s="72">
        <v>0</v>
      </c>
      <c r="E82" s="72">
        <v>0</v>
      </c>
      <c r="F82" s="72">
        <v>0</v>
      </c>
      <c r="G82" s="207">
        <f t="shared" si="1"/>
        <v>0</v>
      </c>
      <c r="H82" s="33">
        <v>5</v>
      </c>
      <c r="I82" s="73">
        <f>SUM(G82*5)</f>
        <v>0</v>
      </c>
    </row>
    <row r="83" spans="1:9" x14ac:dyDescent="0.25">
      <c r="A83" s="29" t="s">
        <v>199</v>
      </c>
      <c r="B83" s="72">
        <v>0</v>
      </c>
      <c r="C83" s="72">
        <v>0</v>
      </c>
      <c r="D83" s="72">
        <v>0</v>
      </c>
      <c r="E83" s="72">
        <v>0</v>
      </c>
      <c r="F83" s="72">
        <v>0</v>
      </c>
      <c r="G83" s="207">
        <f t="shared" si="1"/>
        <v>0</v>
      </c>
      <c r="H83" s="33">
        <v>4</v>
      </c>
      <c r="I83" s="73">
        <f>SUM(G83*4)</f>
        <v>0</v>
      </c>
    </row>
    <row r="84" spans="1:9" x14ac:dyDescent="0.25">
      <c r="A84" s="29" t="s">
        <v>200</v>
      </c>
      <c r="B84" s="72">
        <v>0</v>
      </c>
      <c r="C84" s="72">
        <v>0</v>
      </c>
      <c r="D84" s="72">
        <v>0</v>
      </c>
      <c r="E84" s="72">
        <v>0</v>
      </c>
      <c r="F84" s="72">
        <v>0</v>
      </c>
      <c r="G84" s="207">
        <f t="shared" si="1"/>
        <v>0</v>
      </c>
      <c r="H84" s="33">
        <v>3</v>
      </c>
      <c r="I84" s="73">
        <f>SUM(G84*3)</f>
        <v>0</v>
      </c>
    </row>
    <row r="85" spans="1:9" x14ac:dyDescent="0.25">
      <c r="A85" s="29" t="s">
        <v>124</v>
      </c>
      <c r="B85" s="72">
        <v>0</v>
      </c>
      <c r="C85" s="72">
        <v>0</v>
      </c>
      <c r="D85" s="72">
        <v>0</v>
      </c>
      <c r="E85" s="72">
        <v>0</v>
      </c>
      <c r="F85" s="72">
        <v>0</v>
      </c>
      <c r="G85" s="207">
        <f t="shared" si="1"/>
        <v>0</v>
      </c>
      <c r="H85" s="33">
        <v>4</v>
      </c>
      <c r="I85" s="73">
        <f>SUM(G85*4)</f>
        <v>0</v>
      </c>
    </row>
    <row r="86" spans="1:9" x14ac:dyDescent="0.25">
      <c r="A86" s="29" t="s">
        <v>125</v>
      </c>
      <c r="B86" s="72">
        <v>0</v>
      </c>
      <c r="C86" s="72">
        <v>0</v>
      </c>
      <c r="D86" s="72">
        <v>0</v>
      </c>
      <c r="E86" s="72">
        <v>0</v>
      </c>
      <c r="F86" s="72">
        <v>0</v>
      </c>
      <c r="G86" s="207">
        <f t="shared" si="1"/>
        <v>0</v>
      </c>
      <c r="H86" s="33">
        <v>6</v>
      </c>
      <c r="I86" s="73">
        <f>SUM(G86*6)</f>
        <v>0</v>
      </c>
    </row>
    <row r="87" spans="1:9" x14ac:dyDescent="0.25">
      <c r="A87" s="29" t="s">
        <v>126</v>
      </c>
      <c r="B87" s="72">
        <v>0</v>
      </c>
      <c r="C87" s="72">
        <v>0</v>
      </c>
      <c r="D87" s="72">
        <v>0</v>
      </c>
      <c r="E87" s="72">
        <v>0</v>
      </c>
      <c r="F87" s="72">
        <v>0</v>
      </c>
      <c r="G87" s="207">
        <f t="shared" si="1"/>
        <v>0</v>
      </c>
      <c r="H87" s="33">
        <v>6</v>
      </c>
      <c r="I87" s="73">
        <f>SUM(G87*6)</f>
        <v>0</v>
      </c>
    </row>
    <row r="88" spans="1:9" x14ac:dyDescent="0.25">
      <c r="A88" s="29" t="s">
        <v>127</v>
      </c>
      <c r="B88" s="72">
        <v>0</v>
      </c>
      <c r="C88" s="72">
        <v>0</v>
      </c>
      <c r="D88" s="72">
        <v>0</v>
      </c>
      <c r="E88" s="72">
        <v>0</v>
      </c>
      <c r="F88" s="72">
        <v>0</v>
      </c>
      <c r="G88" s="207">
        <f t="shared" si="1"/>
        <v>0</v>
      </c>
      <c r="H88" s="33">
        <v>5</v>
      </c>
      <c r="I88" s="73">
        <f>SUM(G88*5)</f>
        <v>0</v>
      </c>
    </row>
    <row r="89" spans="1:9" x14ac:dyDescent="0.25">
      <c r="A89" s="29" t="s">
        <v>128</v>
      </c>
      <c r="B89" s="72">
        <v>0</v>
      </c>
      <c r="C89" s="72">
        <v>0</v>
      </c>
      <c r="D89" s="72">
        <v>0</v>
      </c>
      <c r="E89" s="72">
        <v>0</v>
      </c>
      <c r="F89" s="72">
        <v>0</v>
      </c>
      <c r="G89" s="207">
        <f t="shared" si="1"/>
        <v>0</v>
      </c>
      <c r="H89" s="33">
        <v>5</v>
      </c>
      <c r="I89" s="73">
        <f>SUM(G89*5)</f>
        <v>0</v>
      </c>
    </row>
    <row r="90" spans="1:9" x14ac:dyDescent="0.25">
      <c r="A90" s="29" t="s">
        <v>129</v>
      </c>
      <c r="B90" s="72">
        <v>0</v>
      </c>
      <c r="C90" s="72">
        <v>0</v>
      </c>
      <c r="D90" s="72">
        <v>0</v>
      </c>
      <c r="E90" s="72">
        <v>0</v>
      </c>
      <c r="F90" s="72">
        <v>0</v>
      </c>
      <c r="G90" s="207">
        <f t="shared" si="1"/>
        <v>0</v>
      </c>
      <c r="H90" s="33">
        <v>4</v>
      </c>
      <c r="I90" s="73">
        <f>SUM(G90*4)</f>
        <v>0</v>
      </c>
    </row>
    <row r="91" spans="1:9" x14ac:dyDescent="0.25">
      <c r="A91" s="29" t="s">
        <v>130</v>
      </c>
      <c r="B91" s="72">
        <v>0</v>
      </c>
      <c r="C91" s="72">
        <v>0</v>
      </c>
      <c r="D91" s="72">
        <v>0</v>
      </c>
      <c r="E91" s="72">
        <v>0</v>
      </c>
      <c r="F91" s="72">
        <v>0</v>
      </c>
      <c r="G91" s="207">
        <f t="shared" si="1"/>
        <v>0</v>
      </c>
      <c r="H91" s="33">
        <v>4</v>
      </c>
      <c r="I91" s="73">
        <f>SUM(G91*4)</f>
        <v>0</v>
      </c>
    </row>
    <row r="92" spans="1:9" x14ac:dyDescent="0.25">
      <c r="A92" s="29" t="s">
        <v>131</v>
      </c>
      <c r="B92" s="72">
        <v>0</v>
      </c>
      <c r="C92" s="72">
        <v>0</v>
      </c>
      <c r="D92" s="72">
        <v>0</v>
      </c>
      <c r="E92" s="72">
        <v>0</v>
      </c>
      <c r="F92" s="72">
        <v>0</v>
      </c>
      <c r="G92" s="207">
        <f t="shared" si="1"/>
        <v>0</v>
      </c>
      <c r="H92" s="33">
        <v>4</v>
      </c>
      <c r="I92" s="73">
        <f>SUM(G92*4)</f>
        <v>0</v>
      </c>
    </row>
    <row r="93" spans="1:9" x14ac:dyDescent="0.25">
      <c r="A93" s="29" t="s">
        <v>201</v>
      </c>
      <c r="B93" s="72">
        <v>0</v>
      </c>
      <c r="C93" s="72">
        <v>0</v>
      </c>
      <c r="D93" s="72">
        <v>0</v>
      </c>
      <c r="E93" s="72">
        <v>0</v>
      </c>
      <c r="F93" s="72">
        <v>0</v>
      </c>
      <c r="G93" s="207">
        <f t="shared" si="1"/>
        <v>0</v>
      </c>
      <c r="H93" s="33">
        <v>11</v>
      </c>
      <c r="I93" s="73">
        <f>SUM(G93*9)</f>
        <v>0</v>
      </c>
    </row>
    <row r="94" spans="1:9" x14ac:dyDescent="0.25">
      <c r="A94" s="59" t="s">
        <v>133</v>
      </c>
      <c r="B94" s="72">
        <v>0</v>
      </c>
      <c r="C94" s="72">
        <v>0</v>
      </c>
      <c r="D94" s="72">
        <v>0</v>
      </c>
      <c r="E94" s="72">
        <v>0</v>
      </c>
      <c r="F94" s="72">
        <v>0</v>
      </c>
      <c r="G94" s="207">
        <f t="shared" si="1"/>
        <v>0</v>
      </c>
      <c r="H94" s="33">
        <v>4</v>
      </c>
      <c r="I94" s="73">
        <f>SUM(G94*4)</f>
        <v>0</v>
      </c>
    </row>
    <row r="95" spans="1:9" x14ac:dyDescent="0.25">
      <c r="A95" s="29" t="s">
        <v>202</v>
      </c>
      <c r="B95" s="72">
        <v>0</v>
      </c>
      <c r="C95" s="72">
        <v>0</v>
      </c>
      <c r="D95" s="72">
        <v>0</v>
      </c>
      <c r="E95" s="72">
        <v>0</v>
      </c>
      <c r="F95" s="72">
        <v>0</v>
      </c>
      <c r="G95" s="207">
        <f t="shared" si="1"/>
        <v>0</v>
      </c>
      <c r="H95" s="33">
        <v>5</v>
      </c>
      <c r="I95" s="73">
        <f>SUM(G95*5)</f>
        <v>0</v>
      </c>
    </row>
    <row r="96" spans="1:9" x14ac:dyDescent="0.25">
      <c r="A96" s="29" t="s">
        <v>135</v>
      </c>
      <c r="B96" s="72">
        <v>0</v>
      </c>
      <c r="C96" s="72">
        <v>0</v>
      </c>
      <c r="D96" s="72">
        <v>0</v>
      </c>
      <c r="E96" s="72">
        <v>0</v>
      </c>
      <c r="F96" s="72">
        <v>0</v>
      </c>
      <c r="G96" s="207">
        <f t="shared" si="1"/>
        <v>0</v>
      </c>
      <c r="H96" s="33">
        <v>4</v>
      </c>
      <c r="I96" s="73">
        <f>SUM(G96*4)</f>
        <v>0</v>
      </c>
    </row>
    <row r="97" spans="1:9" x14ac:dyDescent="0.25">
      <c r="A97" s="29" t="s">
        <v>136</v>
      </c>
      <c r="B97" s="72">
        <v>0</v>
      </c>
      <c r="C97" s="72">
        <v>0</v>
      </c>
      <c r="D97" s="72">
        <v>0</v>
      </c>
      <c r="E97" s="72">
        <v>0</v>
      </c>
      <c r="F97" s="72">
        <v>0</v>
      </c>
      <c r="G97" s="207">
        <f t="shared" si="1"/>
        <v>0</v>
      </c>
      <c r="H97" s="33">
        <v>6</v>
      </c>
      <c r="I97" s="73">
        <f>SUM(G97*6)</f>
        <v>0</v>
      </c>
    </row>
    <row r="98" spans="1:9" x14ac:dyDescent="0.25">
      <c r="A98" s="29" t="s">
        <v>137</v>
      </c>
      <c r="B98" s="72">
        <v>0</v>
      </c>
      <c r="C98" s="72">
        <v>0</v>
      </c>
      <c r="D98" s="72">
        <v>0</v>
      </c>
      <c r="E98" s="72">
        <v>0</v>
      </c>
      <c r="F98" s="72">
        <v>0</v>
      </c>
      <c r="G98" s="207">
        <f t="shared" si="1"/>
        <v>0</v>
      </c>
      <c r="H98" s="33">
        <v>4</v>
      </c>
      <c r="I98" s="73">
        <f>SUM(G98*4)</f>
        <v>0</v>
      </c>
    </row>
    <row r="99" spans="1:9" x14ac:dyDescent="0.25">
      <c r="A99" s="29" t="s">
        <v>138</v>
      </c>
      <c r="B99" s="72">
        <v>0</v>
      </c>
      <c r="C99" s="72">
        <v>0</v>
      </c>
      <c r="D99" s="72">
        <v>0</v>
      </c>
      <c r="E99" s="72">
        <v>0</v>
      </c>
      <c r="F99" s="72">
        <v>0</v>
      </c>
      <c r="G99" s="207">
        <f t="shared" si="1"/>
        <v>0</v>
      </c>
      <c r="H99" s="33">
        <v>10</v>
      </c>
      <c r="I99" s="73">
        <f>SUM(G99*10)</f>
        <v>0</v>
      </c>
    </row>
    <row r="100" spans="1:9" x14ac:dyDescent="0.25">
      <c r="A100" s="29" t="s">
        <v>139</v>
      </c>
      <c r="B100" s="72">
        <v>0</v>
      </c>
      <c r="C100" s="72">
        <v>0</v>
      </c>
      <c r="D100" s="72">
        <v>0</v>
      </c>
      <c r="E100" s="72">
        <v>0</v>
      </c>
      <c r="F100" s="72">
        <v>0</v>
      </c>
      <c r="G100" s="207">
        <f t="shared" si="1"/>
        <v>0</v>
      </c>
      <c r="H100" s="33">
        <v>32</v>
      </c>
      <c r="I100" s="73">
        <f>SUM(G100*20)</f>
        <v>0</v>
      </c>
    </row>
    <row r="101" spans="1:9" x14ac:dyDescent="0.25">
      <c r="A101" s="29" t="s">
        <v>203</v>
      </c>
      <c r="B101" s="72">
        <v>0</v>
      </c>
      <c r="C101" s="72">
        <v>0</v>
      </c>
      <c r="D101" s="72">
        <v>0</v>
      </c>
      <c r="E101" s="72">
        <v>0</v>
      </c>
      <c r="F101" s="72">
        <v>0</v>
      </c>
      <c r="G101" s="207">
        <f t="shared" si="1"/>
        <v>0</v>
      </c>
      <c r="H101" s="33">
        <v>3</v>
      </c>
      <c r="I101" s="73">
        <f>SUM(G101*3)</f>
        <v>0</v>
      </c>
    </row>
    <row r="102" spans="1:9" x14ac:dyDescent="0.25">
      <c r="A102" s="29" t="s">
        <v>141</v>
      </c>
      <c r="B102" s="72">
        <v>0</v>
      </c>
      <c r="C102" s="72">
        <v>0</v>
      </c>
      <c r="D102" s="72">
        <v>0</v>
      </c>
      <c r="E102" s="72">
        <v>0</v>
      </c>
      <c r="F102" s="72">
        <v>0</v>
      </c>
      <c r="G102" s="207">
        <f t="shared" si="1"/>
        <v>0</v>
      </c>
      <c r="H102" s="33">
        <v>4</v>
      </c>
      <c r="I102" s="73">
        <f>SUM(G102*5)</f>
        <v>0</v>
      </c>
    </row>
    <row r="103" spans="1:9" x14ac:dyDescent="0.25">
      <c r="A103" s="29" t="s">
        <v>204</v>
      </c>
      <c r="B103" s="72">
        <v>0</v>
      </c>
      <c r="C103" s="72">
        <v>0</v>
      </c>
      <c r="D103" s="72">
        <v>0</v>
      </c>
      <c r="E103" s="72">
        <v>0</v>
      </c>
      <c r="F103" s="72">
        <v>0</v>
      </c>
      <c r="G103" s="207">
        <f t="shared" si="1"/>
        <v>0</v>
      </c>
      <c r="H103" s="33">
        <v>5</v>
      </c>
      <c r="I103" s="73">
        <f>SUM(G103*5)</f>
        <v>0</v>
      </c>
    </row>
    <row r="104" spans="1:9" x14ac:dyDescent="0.25">
      <c r="A104" s="29" t="s">
        <v>143</v>
      </c>
      <c r="B104" s="72">
        <v>0</v>
      </c>
      <c r="C104" s="72">
        <v>0</v>
      </c>
      <c r="D104" s="72">
        <v>0</v>
      </c>
      <c r="E104" s="72">
        <v>0</v>
      </c>
      <c r="F104" s="72">
        <v>0</v>
      </c>
      <c r="G104" s="207">
        <f t="shared" si="1"/>
        <v>0</v>
      </c>
      <c r="H104" s="33">
        <v>7</v>
      </c>
      <c r="I104" s="73">
        <f>SUM(G104*6)</f>
        <v>0</v>
      </c>
    </row>
    <row r="105" spans="1:9" x14ac:dyDescent="0.25">
      <c r="A105" s="29" t="s">
        <v>144</v>
      </c>
      <c r="B105" s="72">
        <v>0</v>
      </c>
      <c r="C105" s="72">
        <v>0</v>
      </c>
      <c r="D105" s="72">
        <v>0</v>
      </c>
      <c r="E105" s="72">
        <v>0</v>
      </c>
      <c r="F105" s="72">
        <v>0</v>
      </c>
      <c r="G105" s="207">
        <f t="shared" si="1"/>
        <v>0</v>
      </c>
      <c r="H105" s="33">
        <v>4</v>
      </c>
      <c r="I105" s="73">
        <f>SUM(G105*4)</f>
        <v>0</v>
      </c>
    </row>
    <row r="106" spans="1:9" x14ac:dyDescent="0.25">
      <c r="A106" s="29" t="s">
        <v>205</v>
      </c>
      <c r="B106" s="72">
        <v>0</v>
      </c>
      <c r="C106" s="72">
        <v>0</v>
      </c>
      <c r="D106" s="72">
        <v>0</v>
      </c>
      <c r="E106" s="72">
        <v>0</v>
      </c>
      <c r="F106" s="72">
        <v>0</v>
      </c>
      <c r="G106" s="207">
        <f t="shared" si="1"/>
        <v>0</v>
      </c>
      <c r="H106" s="33">
        <v>10</v>
      </c>
      <c r="I106" s="73">
        <f>SUM(G106*10)</f>
        <v>0</v>
      </c>
    </row>
    <row r="107" spans="1:9" x14ac:dyDescent="0.25">
      <c r="A107" s="29" t="s">
        <v>146</v>
      </c>
      <c r="B107" s="72">
        <v>0</v>
      </c>
      <c r="C107" s="72">
        <v>0</v>
      </c>
      <c r="D107" s="72">
        <v>0</v>
      </c>
      <c r="E107" s="72">
        <v>0</v>
      </c>
      <c r="F107" s="72">
        <v>0</v>
      </c>
      <c r="G107" s="207">
        <f t="shared" si="1"/>
        <v>0</v>
      </c>
      <c r="H107" s="33">
        <v>6</v>
      </c>
      <c r="I107" s="73">
        <f>SUM(G107*4)</f>
        <v>0</v>
      </c>
    </row>
    <row r="108" spans="1:9" x14ac:dyDescent="0.25">
      <c r="A108" s="29" t="s">
        <v>147</v>
      </c>
      <c r="B108" s="72">
        <v>0</v>
      </c>
      <c r="C108" s="72">
        <v>0</v>
      </c>
      <c r="D108" s="72">
        <v>0</v>
      </c>
      <c r="E108" s="72">
        <v>0</v>
      </c>
      <c r="F108" s="72">
        <v>0</v>
      </c>
      <c r="G108" s="207">
        <f t="shared" si="1"/>
        <v>0</v>
      </c>
      <c r="H108" s="33">
        <v>3</v>
      </c>
      <c r="I108" s="73">
        <f>SUM(G108*3)</f>
        <v>0</v>
      </c>
    </row>
    <row r="109" spans="1:9" x14ac:dyDescent="0.25">
      <c r="A109" s="29" t="s">
        <v>206</v>
      </c>
      <c r="B109" s="72">
        <v>0</v>
      </c>
      <c r="C109" s="72">
        <v>0</v>
      </c>
      <c r="D109" s="72">
        <v>0</v>
      </c>
      <c r="E109" s="72">
        <v>0</v>
      </c>
      <c r="F109" s="72">
        <v>0</v>
      </c>
      <c r="G109" s="207">
        <f t="shared" si="1"/>
        <v>0</v>
      </c>
      <c r="H109" s="33">
        <v>4</v>
      </c>
      <c r="I109" s="73">
        <f>SUM(G109*5)</f>
        <v>0</v>
      </c>
    </row>
    <row r="110" spans="1:9" x14ac:dyDescent="0.25">
      <c r="A110" s="29" t="s">
        <v>149</v>
      </c>
      <c r="B110" s="72">
        <v>0</v>
      </c>
      <c r="C110" s="72">
        <v>0</v>
      </c>
      <c r="D110" s="72">
        <v>0</v>
      </c>
      <c r="E110" s="72">
        <v>0</v>
      </c>
      <c r="F110" s="72">
        <v>0</v>
      </c>
      <c r="G110" s="207">
        <f t="shared" si="1"/>
        <v>0</v>
      </c>
      <c r="H110" s="33">
        <v>4</v>
      </c>
      <c r="I110" s="73">
        <f>SUM(G110*4)</f>
        <v>0</v>
      </c>
    </row>
    <row r="111" spans="1:9" x14ac:dyDescent="0.25">
      <c r="A111" s="29" t="s">
        <v>150</v>
      </c>
      <c r="B111" s="72">
        <v>0</v>
      </c>
      <c r="C111" s="72">
        <v>0</v>
      </c>
      <c r="D111" s="72">
        <v>0</v>
      </c>
      <c r="E111" s="72">
        <v>0</v>
      </c>
      <c r="F111" s="72">
        <v>0</v>
      </c>
      <c r="G111" s="207">
        <f t="shared" si="1"/>
        <v>0</v>
      </c>
      <c r="H111" s="33">
        <v>4</v>
      </c>
      <c r="I111" s="73">
        <f>SUM(G111*4)</f>
        <v>0</v>
      </c>
    </row>
    <row r="112" spans="1:9" x14ac:dyDescent="0.25">
      <c r="A112" s="29" t="s">
        <v>151</v>
      </c>
      <c r="B112" s="72">
        <v>0</v>
      </c>
      <c r="C112" s="72">
        <v>0</v>
      </c>
      <c r="D112" s="72">
        <v>0</v>
      </c>
      <c r="E112" s="72">
        <v>0</v>
      </c>
      <c r="F112" s="72">
        <v>0</v>
      </c>
      <c r="G112" s="207">
        <f t="shared" si="1"/>
        <v>0</v>
      </c>
      <c r="H112" s="33">
        <v>5</v>
      </c>
      <c r="I112" s="73">
        <f>SUM(G112*5)</f>
        <v>0</v>
      </c>
    </row>
    <row r="113" spans="1:9" x14ac:dyDescent="0.25">
      <c r="A113" s="29" t="s">
        <v>152</v>
      </c>
      <c r="B113" s="72">
        <v>0</v>
      </c>
      <c r="C113" s="72">
        <v>0</v>
      </c>
      <c r="D113" s="72">
        <v>0</v>
      </c>
      <c r="E113" s="72">
        <v>0</v>
      </c>
      <c r="F113" s="72">
        <v>0</v>
      </c>
      <c r="G113" s="207">
        <f t="shared" si="1"/>
        <v>0</v>
      </c>
      <c r="H113" s="33">
        <v>8</v>
      </c>
      <c r="I113" s="73">
        <f>SUM(G113*8)</f>
        <v>0</v>
      </c>
    </row>
    <row r="114" spans="1:9" x14ac:dyDescent="0.25">
      <c r="A114" s="29" t="s">
        <v>153</v>
      </c>
      <c r="B114" s="72">
        <v>0</v>
      </c>
      <c r="C114" s="72">
        <v>0</v>
      </c>
      <c r="D114" s="72">
        <v>0</v>
      </c>
      <c r="E114" s="72">
        <v>0</v>
      </c>
      <c r="F114" s="72">
        <v>0</v>
      </c>
      <c r="G114" s="207">
        <f t="shared" si="1"/>
        <v>0</v>
      </c>
      <c r="H114" s="33">
        <v>4</v>
      </c>
      <c r="I114" s="73">
        <f>SUM(G114*5)</f>
        <v>0</v>
      </c>
    </row>
    <row r="115" spans="1:9" x14ac:dyDescent="0.25">
      <c r="A115" s="29" t="s">
        <v>154</v>
      </c>
      <c r="B115" s="72">
        <v>0</v>
      </c>
      <c r="C115" s="72">
        <v>0</v>
      </c>
      <c r="D115" s="72">
        <v>0</v>
      </c>
      <c r="E115" s="72">
        <v>0</v>
      </c>
      <c r="F115" s="72">
        <v>0</v>
      </c>
      <c r="G115" s="207">
        <f t="shared" si="1"/>
        <v>0</v>
      </c>
      <c r="H115" s="33">
        <v>4</v>
      </c>
      <c r="I115" s="73">
        <f>SUM(G115*4)</f>
        <v>0</v>
      </c>
    </row>
    <row r="116" spans="1:9" x14ac:dyDescent="0.25">
      <c r="A116" s="29" t="s">
        <v>155</v>
      </c>
      <c r="B116" s="72">
        <v>0</v>
      </c>
      <c r="C116" s="72">
        <v>0</v>
      </c>
      <c r="D116" s="72">
        <v>0</v>
      </c>
      <c r="E116" s="72">
        <v>0</v>
      </c>
      <c r="F116" s="72">
        <v>0</v>
      </c>
      <c r="G116" s="207">
        <f t="shared" si="1"/>
        <v>0</v>
      </c>
      <c r="H116" s="33">
        <v>4</v>
      </c>
      <c r="I116" s="73">
        <f>SUM(G116*4)</f>
        <v>0</v>
      </c>
    </row>
    <row r="117" spans="1:9" x14ac:dyDescent="0.25">
      <c r="A117" s="29" t="s">
        <v>156</v>
      </c>
      <c r="B117" s="72">
        <v>0</v>
      </c>
      <c r="C117" s="72">
        <v>0</v>
      </c>
      <c r="D117" s="72">
        <v>0</v>
      </c>
      <c r="E117" s="72">
        <v>0</v>
      </c>
      <c r="F117" s="72">
        <v>0</v>
      </c>
      <c r="G117" s="207">
        <f t="shared" si="1"/>
        <v>0</v>
      </c>
      <c r="H117" s="33">
        <v>5</v>
      </c>
      <c r="I117" s="73">
        <f>SUM(G117*5)</f>
        <v>0</v>
      </c>
    </row>
    <row r="118" spans="1:9" x14ac:dyDescent="0.25">
      <c r="A118" s="29" t="s">
        <v>157</v>
      </c>
      <c r="B118" s="72">
        <v>0</v>
      </c>
      <c r="C118" s="72">
        <v>0</v>
      </c>
      <c r="D118" s="72">
        <v>0</v>
      </c>
      <c r="E118" s="72">
        <v>0</v>
      </c>
      <c r="F118" s="72">
        <v>0</v>
      </c>
      <c r="G118" s="207">
        <f t="shared" si="1"/>
        <v>0</v>
      </c>
      <c r="H118" s="33">
        <v>5</v>
      </c>
      <c r="I118" s="73">
        <f>SUM(G118*5)</f>
        <v>0</v>
      </c>
    </row>
    <row r="119" spans="1:9" x14ac:dyDescent="0.25">
      <c r="A119" s="29" t="s">
        <v>158</v>
      </c>
      <c r="B119" s="72">
        <v>0</v>
      </c>
      <c r="C119" s="72">
        <v>0</v>
      </c>
      <c r="D119" s="72">
        <v>0</v>
      </c>
      <c r="E119" s="72">
        <v>0</v>
      </c>
      <c r="F119" s="72">
        <v>0</v>
      </c>
      <c r="G119" s="207">
        <f t="shared" si="1"/>
        <v>0</v>
      </c>
      <c r="H119" s="33">
        <v>8</v>
      </c>
      <c r="I119" s="73">
        <f>SUM(G119*8)</f>
        <v>0</v>
      </c>
    </row>
    <row r="120" spans="1:9" x14ac:dyDescent="0.25">
      <c r="A120" s="29" t="s">
        <v>207</v>
      </c>
      <c r="B120" s="72">
        <v>0</v>
      </c>
      <c r="C120" s="72">
        <v>0</v>
      </c>
      <c r="D120" s="72">
        <v>0</v>
      </c>
      <c r="E120" s="72">
        <v>0</v>
      </c>
      <c r="F120" s="72">
        <v>0</v>
      </c>
      <c r="G120" s="207">
        <f t="shared" si="1"/>
        <v>0</v>
      </c>
      <c r="H120" s="33">
        <v>4</v>
      </c>
      <c r="I120" s="73">
        <f>SUM(G120*4)</f>
        <v>0</v>
      </c>
    </row>
    <row r="121" spans="1:9" x14ac:dyDescent="0.25">
      <c r="A121" s="29" t="s">
        <v>208</v>
      </c>
      <c r="B121" s="72">
        <v>0</v>
      </c>
      <c r="C121" s="72">
        <v>0</v>
      </c>
      <c r="D121" s="72">
        <v>0</v>
      </c>
      <c r="E121" s="72">
        <v>0</v>
      </c>
      <c r="F121" s="72">
        <v>0</v>
      </c>
      <c r="G121" s="207">
        <f t="shared" si="1"/>
        <v>0</v>
      </c>
      <c r="H121" s="33">
        <v>5</v>
      </c>
      <c r="I121" s="73">
        <f>SUM(G121*5)</f>
        <v>0</v>
      </c>
    </row>
    <row r="122" spans="1:9" x14ac:dyDescent="0.25">
      <c r="A122" s="29" t="s">
        <v>161</v>
      </c>
      <c r="B122" s="72">
        <v>0</v>
      </c>
      <c r="C122" s="72">
        <v>0</v>
      </c>
      <c r="D122" s="72">
        <v>0</v>
      </c>
      <c r="E122" s="72">
        <v>0</v>
      </c>
      <c r="F122" s="72">
        <v>0</v>
      </c>
      <c r="G122" s="207">
        <f t="shared" si="1"/>
        <v>0</v>
      </c>
      <c r="H122" s="33">
        <v>3</v>
      </c>
      <c r="I122" s="73">
        <f>SUM(G122*3)</f>
        <v>0</v>
      </c>
    </row>
    <row r="123" spans="1:9" x14ac:dyDescent="0.25">
      <c r="A123" s="29" t="s">
        <v>162</v>
      </c>
      <c r="B123" s="72">
        <v>0</v>
      </c>
      <c r="C123" s="72">
        <v>0</v>
      </c>
      <c r="D123" s="72">
        <v>0</v>
      </c>
      <c r="E123" s="72">
        <v>0</v>
      </c>
      <c r="F123" s="72">
        <v>0</v>
      </c>
      <c r="G123" s="207">
        <f t="shared" si="1"/>
        <v>0</v>
      </c>
      <c r="H123" s="33">
        <v>4</v>
      </c>
      <c r="I123" s="73">
        <f>SUM(G123*3)</f>
        <v>0</v>
      </c>
    </row>
    <row r="124" spans="1:9" x14ac:dyDescent="0.25">
      <c r="A124" s="29" t="s">
        <v>163</v>
      </c>
      <c r="B124" s="72">
        <v>0</v>
      </c>
      <c r="C124" s="72">
        <v>0</v>
      </c>
      <c r="D124" s="72">
        <v>0</v>
      </c>
      <c r="E124" s="72">
        <v>0</v>
      </c>
      <c r="F124" s="72">
        <v>0</v>
      </c>
      <c r="G124" s="207">
        <f t="shared" si="1"/>
        <v>0</v>
      </c>
      <c r="H124" s="33">
        <v>5</v>
      </c>
      <c r="I124" s="73">
        <f>SUM(G124*5)</f>
        <v>0</v>
      </c>
    </row>
    <row r="125" spans="1:9" x14ac:dyDescent="0.25">
      <c r="A125" s="29" t="s">
        <v>164</v>
      </c>
      <c r="B125" s="72">
        <v>0</v>
      </c>
      <c r="C125" s="72">
        <v>0</v>
      </c>
      <c r="D125" s="72">
        <v>0</v>
      </c>
      <c r="E125" s="72">
        <v>0</v>
      </c>
      <c r="F125" s="72">
        <v>0</v>
      </c>
      <c r="G125" s="207">
        <f t="shared" si="1"/>
        <v>0</v>
      </c>
      <c r="H125" s="33">
        <v>4</v>
      </c>
      <c r="I125" s="73">
        <f>SUM(G125*4)</f>
        <v>0</v>
      </c>
    </row>
    <row r="126" spans="1:9" x14ac:dyDescent="0.25">
      <c r="A126" s="29" t="s">
        <v>209</v>
      </c>
      <c r="B126" s="72">
        <v>0</v>
      </c>
      <c r="C126" s="72">
        <v>0</v>
      </c>
      <c r="D126" s="72">
        <v>0</v>
      </c>
      <c r="E126" s="72">
        <v>0</v>
      </c>
      <c r="F126" s="72">
        <v>0</v>
      </c>
      <c r="G126" s="207">
        <f t="shared" si="1"/>
        <v>0</v>
      </c>
      <c r="H126" s="33">
        <v>8</v>
      </c>
      <c r="I126" s="73">
        <f>SUM(G126*8)</f>
        <v>0</v>
      </c>
    </row>
    <row r="127" spans="1:9" x14ac:dyDescent="0.25">
      <c r="A127" s="29" t="s">
        <v>166</v>
      </c>
      <c r="B127" s="72">
        <v>0</v>
      </c>
      <c r="C127" s="72">
        <v>0</v>
      </c>
      <c r="D127" s="72">
        <v>0</v>
      </c>
      <c r="E127" s="72">
        <v>0</v>
      </c>
      <c r="F127" s="72">
        <v>0</v>
      </c>
      <c r="G127" s="207">
        <f t="shared" si="1"/>
        <v>0</v>
      </c>
      <c r="H127" s="33">
        <v>9</v>
      </c>
      <c r="I127" s="73">
        <f>SUM(G127*8)</f>
        <v>0</v>
      </c>
    </row>
    <row r="128" spans="1:9" x14ac:dyDescent="0.25">
      <c r="A128" s="29" t="s">
        <v>167</v>
      </c>
      <c r="B128" s="72">
        <v>0</v>
      </c>
      <c r="C128" s="72">
        <v>0</v>
      </c>
      <c r="D128" s="72">
        <v>0</v>
      </c>
      <c r="E128" s="72">
        <v>0</v>
      </c>
      <c r="F128" s="72">
        <v>0</v>
      </c>
      <c r="G128" s="207">
        <f t="shared" si="1"/>
        <v>0</v>
      </c>
      <c r="H128" s="33">
        <v>3</v>
      </c>
      <c r="I128" s="73">
        <f>SUM(G128*3)</f>
        <v>0</v>
      </c>
    </row>
    <row r="129" spans="1:9" x14ac:dyDescent="0.25">
      <c r="A129" s="29" t="s">
        <v>168</v>
      </c>
      <c r="B129" s="72">
        <v>0</v>
      </c>
      <c r="C129" s="72">
        <v>0</v>
      </c>
      <c r="D129" s="72">
        <v>0</v>
      </c>
      <c r="E129" s="72">
        <v>0</v>
      </c>
      <c r="F129" s="72">
        <v>0</v>
      </c>
      <c r="G129" s="207">
        <f t="shared" si="1"/>
        <v>0</v>
      </c>
      <c r="H129" s="45">
        <v>4</v>
      </c>
      <c r="I129" s="73">
        <f>SUM(G129*4)</f>
        <v>0</v>
      </c>
    </row>
    <row r="130" spans="1:9" x14ac:dyDescent="0.25">
      <c r="A130" s="29" t="s">
        <v>169</v>
      </c>
      <c r="B130" s="72">
        <v>0</v>
      </c>
      <c r="C130" s="72">
        <v>0</v>
      </c>
      <c r="D130" s="72">
        <v>0</v>
      </c>
      <c r="E130" s="72">
        <v>0</v>
      </c>
      <c r="F130" s="72">
        <v>0</v>
      </c>
      <c r="G130" s="207">
        <f t="shared" si="1"/>
        <v>0</v>
      </c>
      <c r="H130" s="33">
        <v>4</v>
      </c>
      <c r="I130" s="73">
        <f>SUM(G130*4)</f>
        <v>0</v>
      </c>
    </row>
    <row r="131" spans="1:9" x14ac:dyDescent="0.25">
      <c r="A131" s="29" t="s">
        <v>210</v>
      </c>
      <c r="B131" s="72">
        <v>0</v>
      </c>
      <c r="C131" s="72">
        <v>0</v>
      </c>
      <c r="D131" s="72">
        <v>0</v>
      </c>
      <c r="E131" s="72">
        <v>0</v>
      </c>
      <c r="F131" s="72">
        <v>0</v>
      </c>
      <c r="G131" s="207">
        <f t="shared" si="1"/>
        <v>0</v>
      </c>
      <c r="H131" s="33">
        <v>14</v>
      </c>
      <c r="I131" s="73">
        <f>SUM(G131*14)</f>
        <v>0</v>
      </c>
    </row>
    <row r="132" spans="1:9" x14ac:dyDescent="0.25">
      <c r="A132" s="29" t="s">
        <v>171</v>
      </c>
      <c r="B132" s="72">
        <v>0</v>
      </c>
      <c r="C132" s="72">
        <v>0</v>
      </c>
      <c r="D132" s="72">
        <v>0</v>
      </c>
      <c r="E132" s="72">
        <v>0</v>
      </c>
      <c r="F132" s="72">
        <v>0</v>
      </c>
      <c r="G132" s="207">
        <f t="shared" si="1"/>
        <v>0</v>
      </c>
      <c r="H132" s="33">
        <v>5</v>
      </c>
      <c r="I132" s="73">
        <f>SUM(G132*5)</f>
        <v>0</v>
      </c>
    </row>
    <row r="133" spans="1:9" x14ac:dyDescent="0.25">
      <c r="A133" s="29" t="s">
        <v>172</v>
      </c>
      <c r="B133" s="72">
        <v>0</v>
      </c>
      <c r="C133" s="72">
        <v>0</v>
      </c>
      <c r="D133" s="72">
        <v>0</v>
      </c>
      <c r="E133" s="72">
        <v>0</v>
      </c>
      <c r="F133" s="72">
        <v>0</v>
      </c>
      <c r="G133" s="207">
        <f t="shared" si="1"/>
        <v>0</v>
      </c>
      <c r="H133" s="33">
        <v>16</v>
      </c>
      <c r="I133" s="73">
        <f>SUM(G133*18)</f>
        <v>0</v>
      </c>
    </row>
    <row r="134" spans="1:9" x14ac:dyDescent="0.25">
      <c r="A134" s="29" t="s">
        <v>173</v>
      </c>
      <c r="B134" s="72">
        <v>0</v>
      </c>
      <c r="C134" s="72">
        <v>0</v>
      </c>
      <c r="D134" s="72">
        <v>0</v>
      </c>
      <c r="E134" s="72">
        <v>0</v>
      </c>
      <c r="F134" s="72">
        <v>0</v>
      </c>
      <c r="G134" s="207">
        <f t="shared" si="1"/>
        <v>0</v>
      </c>
      <c r="H134" s="33">
        <v>5</v>
      </c>
      <c r="I134" s="73">
        <f>SUM(G134*5)</f>
        <v>0</v>
      </c>
    </row>
    <row r="135" spans="1:9" x14ac:dyDescent="0.25">
      <c r="A135" s="29" t="s">
        <v>174</v>
      </c>
      <c r="B135" s="72">
        <v>0</v>
      </c>
      <c r="C135" s="72">
        <v>0</v>
      </c>
      <c r="D135" s="72">
        <v>0</v>
      </c>
      <c r="E135" s="72">
        <v>0</v>
      </c>
      <c r="F135" s="72">
        <v>0</v>
      </c>
      <c r="G135" s="207">
        <f t="shared" si="1"/>
        <v>0</v>
      </c>
      <c r="H135" s="33">
        <v>5</v>
      </c>
      <c r="I135" s="73">
        <f>SUM(G135*5)</f>
        <v>0</v>
      </c>
    </row>
    <row r="136" spans="1:9" ht="15.75" thickBot="1" x14ac:dyDescent="0.3">
      <c r="A136" s="62" t="s">
        <v>175</v>
      </c>
      <c r="B136" s="72">
        <v>0</v>
      </c>
      <c r="C136" s="72">
        <v>0</v>
      </c>
      <c r="D136" s="72">
        <v>0</v>
      </c>
      <c r="E136" s="72">
        <v>0</v>
      </c>
      <c r="F136" s="72">
        <v>0</v>
      </c>
      <c r="G136" s="207">
        <f t="shared" si="1"/>
        <v>0</v>
      </c>
      <c r="H136" s="33">
        <v>5</v>
      </c>
      <c r="I136" s="74">
        <f>SUM(G136*5)</f>
        <v>0</v>
      </c>
    </row>
    <row r="137" spans="1:9" ht="19.5" customHeight="1" thickBot="1" x14ac:dyDescent="0.3">
      <c r="A137" s="198" t="s">
        <v>176</v>
      </c>
      <c r="B137" s="208">
        <f t="shared" ref="B137:I137" si="2">SUM(B13:B136)</f>
        <v>0</v>
      </c>
      <c r="C137" s="208">
        <f t="shared" si="2"/>
        <v>0</v>
      </c>
      <c r="D137" s="208">
        <f t="shared" si="2"/>
        <v>0</v>
      </c>
      <c r="E137" s="208">
        <f t="shared" si="2"/>
        <v>0</v>
      </c>
      <c r="F137" s="208">
        <f t="shared" si="2"/>
        <v>0</v>
      </c>
      <c r="G137" s="208">
        <f t="shared" si="2"/>
        <v>0</v>
      </c>
      <c r="H137" s="197">
        <f>SUM(H13:H136)</f>
        <v>699</v>
      </c>
      <c r="I137" s="208">
        <f t="shared" si="2"/>
        <v>0</v>
      </c>
    </row>
  </sheetData>
  <sheetProtection algorithmName="SHA-512" hashValue="GVeWfOHZSPhGWCDMQzMmYrZNbrqz8DiyaUrYg/U9FWRy+lDeWBy4+YsdmJkHvnLZ8Qoql5cexz2GQOe4ksI/bw==" saltValue="8Oz655TZ+s1cK1RbyMgI4A==" spinCount="100000" sheet="1" objects="1" scenarios="1" formatCells="0" formatColumns="0" formatRows="0" insertColumns="0" insertRows="0" insertHyperlinks="0" deleteColumns="0" deleteRows="0" sort="0" autoFilter="0" pivotTables="0"/>
  <mergeCells count="9">
    <mergeCell ref="A8:I8"/>
    <mergeCell ref="A9:I9"/>
    <mergeCell ref="A10:I10"/>
    <mergeCell ref="A1:I1"/>
    <mergeCell ref="A6:I6"/>
    <mergeCell ref="A7:I7"/>
    <mergeCell ref="A5:XFD5"/>
    <mergeCell ref="A3:H3"/>
    <mergeCell ref="A4:H4"/>
  </mergeCells>
  <pageMargins left="0.25" right="0.25" top="0.75" bottom="0.75" header="0.3" footer="0.3"/>
  <pageSetup scale="49" fitToWidth="0" fitToHeight="0" orientation="portrait" r:id="rId1"/>
  <headerFooter>
    <oddHeader>&amp;CSBD 3.1</oddHeader>
    <oddFooter>&amp;CBidders Initials:....................&amp;R&amp;P</oddFooter>
  </headerFooter>
  <rowBreaks count="1" manualBreakCount="1">
    <brk id="6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51"/>
  <sheetViews>
    <sheetView zoomScaleNormal="100" workbookViewId="0">
      <selection activeCell="A4" sqref="A4:H4"/>
    </sheetView>
  </sheetViews>
  <sheetFormatPr defaultRowHeight="15" x14ac:dyDescent="0.25"/>
  <cols>
    <col min="1" max="1" width="14" customWidth="1"/>
    <col min="2" max="2" width="11" customWidth="1"/>
    <col min="3" max="5" width="11.42578125" customWidth="1"/>
    <col min="6" max="6" width="14.7109375" customWidth="1"/>
    <col min="7" max="7" width="6.42578125" customWidth="1"/>
    <col min="8" max="8" width="21.140625" customWidth="1"/>
  </cols>
  <sheetData>
    <row r="1" spans="1:8" x14ac:dyDescent="0.25">
      <c r="A1" s="323" t="s">
        <v>34</v>
      </c>
      <c r="B1" s="323"/>
      <c r="C1" s="323"/>
      <c r="D1" s="323"/>
      <c r="E1" s="323"/>
      <c r="F1" s="323"/>
      <c r="G1" s="323"/>
      <c r="H1" s="323"/>
    </row>
    <row r="2" spans="1:8" x14ac:dyDescent="0.25">
      <c r="A2" s="329"/>
      <c r="B2" s="329"/>
      <c r="C2" s="329"/>
      <c r="D2" s="329"/>
      <c r="E2" s="329"/>
      <c r="F2" s="329"/>
      <c r="G2" s="329"/>
      <c r="H2" s="329"/>
    </row>
    <row r="3" spans="1:8" ht="27.75" customHeight="1" x14ac:dyDescent="0.25">
      <c r="A3" s="272" t="str">
        <f>'Outbound 2.2.'!$A$3</f>
        <v xml:space="preserve">NAME OF BIDDER(S):………………………………………………………..BID NUMBER: DIRCO 03/2019/20                                                                                   </v>
      </c>
      <c r="B3" s="272"/>
      <c r="C3" s="272"/>
      <c r="D3" s="272"/>
      <c r="E3" s="272"/>
      <c r="F3" s="272"/>
      <c r="G3" s="272"/>
      <c r="H3" s="272"/>
    </row>
    <row r="4" spans="1:8" x14ac:dyDescent="0.25">
      <c r="A4" s="272" t="s">
        <v>545</v>
      </c>
      <c r="B4" s="272"/>
      <c r="C4" s="272"/>
      <c r="D4" s="272"/>
      <c r="E4" s="272"/>
      <c r="F4" s="272"/>
      <c r="G4" s="272"/>
      <c r="H4" s="272"/>
    </row>
    <row r="5" spans="1:8" s="329" customFormat="1" ht="15" customHeight="1" x14ac:dyDescent="0.25"/>
    <row r="6" spans="1:8" ht="15.75" x14ac:dyDescent="0.25">
      <c r="A6" s="324" t="s">
        <v>225</v>
      </c>
      <c r="B6" s="325"/>
      <c r="C6" s="325"/>
      <c r="D6" s="325"/>
      <c r="E6" s="325"/>
      <c r="F6" s="325"/>
      <c r="G6" s="325"/>
      <c r="H6" s="325"/>
    </row>
    <row r="7" spans="1:8" ht="20.25" x14ac:dyDescent="0.25">
      <c r="A7" s="326" t="s">
        <v>226</v>
      </c>
      <c r="B7" s="327"/>
      <c r="C7" s="327"/>
      <c r="D7" s="327"/>
      <c r="E7" s="327"/>
      <c r="F7" s="327"/>
      <c r="G7" s="327"/>
      <c r="H7" s="327"/>
    </row>
    <row r="8" spans="1:8" ht="30.75" customHeight="1" x14ac:dyDescent="0.25">
      <c r="A8" s="308" t="s">
        <v>227</v>
      </c>
      <c r="B8" s="328"/>
      <c r="C8" s="328"/>
      <c r="D8" s="328"/>
      <c r="E8" s="328"/>
      <c r="F8" s="328"/>
      <c r="G8" s="328"/>
      <c r="H8" s="328"/>
    </row>
    <row r="9" spans="1:8" ht="69.75" customHeight="1" x14ac:dyDescent="0.25">
      <c r="A9" s="320" t="s">
        <v>530</v>
      </c>
      <c r="B9" s="320"/>
      <c r="C9" s="320"/>
      <c r="D9" s="320"/>
      <c r="E9" s="320"/>
      <c r="F9" s="320"/>
      <c r="G9" s="320"/>
      <c r="H9" s="320"/>
    </row>
    <row r="10" spans="1:8" ht="36.75" customHeight="1" x14ac:dyDescent="0.25">
      <c r="A10" s="308" t="s">
        <v>39</v>
      </c>
      <c r="B10" s="308"/>
      <c r="C10" s="308"/>
      <c r="D10" s="308"/>
      <c r="E10" s="308"/>
      <c r="F10" s="308"/>
      <c r="G10" s="308"/>
      <c r="H10" s="308"/>
    </row>
    <row r="11" spans="1:8" ht="59.25" customHeight="1" x14ac:dyDescent="0.25">
      <c r="A11" s="321" t="s">
        <v>228</v>
      </c>
      <c r="B11" s="321"/>
      <c r="C11" s="321"/>
      <c r="D11" s="322"/>
      <c r="E11" s="322"/>
      <c r="F11" s="322"/>
      <c r="G11" s="322"/>
      <c r="H11" s="322"/>
    </row>
    <row r="12" spans="1:8" ht="57.75" x14ac:dyDescent="0.25">
      <c r="A12" s="19" t="s">
        <v>41</v>
      </c>
      <c r="B12" s="64" t="s">
        <v>229</v>
      </c>
      <c r="C12" s="22" t="s">
        <v>230</v>
      </c>
      <c r="D12" s="64" t="s">
        <v>231</v>
      </c>
      <c r="E12" s="64" t="s">
        <v>232</v>
      </c>
      <c r="F12" s="64" t="s">
        <v>233</v>
      </c>
      <c r="G12" s="23" t="s">
        <v>47</v>
      </c>
      <c r="H12" s="23" t="s">
        <v>234</v>
      </c>
    </row>
    <row r="13" spans="1:8" ht="15.75" thickBot="1" x14ac:dyDescent="0.3">
      <c r="A13" s="75"/>
      <c r="B13" s="76" t="s">
        <v>187</v>
      </c>
      <c r="C13" s="76" t="s">
        <v>187</v>
      </c>
      <c r="D13" s="76" t="s">
        <v>187</v>
      </c>
      <c r="E13" s="76" t="s">
        <v>187</v>
      </c>
      <c r="F13" s="76" t="s">
        <v>187</v>
      </c>
      <c r="G13" s="28"/>
      <c r="H13" s="71" t="s">
        <v>187</v>
      </c>
    </row>
    <row r="14" spans="1:8" x14ac:dyDescent="0.25">
      <c r="A14" s="38" t="s">
        <v>53</v>
      </c>
      <c r="B14" s="77">
        <v>0</v>
      </c>
      <c r="C14" s="77">
        <v>0</v>
      </c>
      <c r="D14" s="77">
        <v>0</v>
      </c>
      <c r="E14" s="72">
        <v>0</v>
      </c>
      <c r="F14" s="72">
        <v>0</v>
      </c>
      <c r="G14" s="36">
        <v>7</v>
      </c>
      <c r="H14" s="207">
        <f>AVERAGE(B14:F14)*7*5</f>
        <v>0</v>
      </c>
    </row>
    <row r="15" spans="1:8" x14ac:dyDescent="0.25">
      <c r="A15" s="38" t="s">
        <v>55</v>
      </c>
      <c r="B15" s="77">
        <v>0</v>
      </c>
      <c r="C15" s="77">
        <v>0</v>
      </c>
      <c r="D15" s="77">
        <v>0</v>
      </c>
      <c r="E15" s="72">
        <v>0</v>
      </c>
      <c r="F15" s="72">
        <v>0</v>
      </c>
      <c r="G15" s="36">
        <v>15</v>
      </c>
      <c r="H15" s="207">
        <f>AVERAGE(B15:F15)*15*5</f>
        <v>0</v>
      </c>
    </row>
    <row r="16" spans="1:8" x14ac:dyDescent="0.25">
      <c r="A16" s="38" t="s">
        <v>56</v>
      </c>
      <c r="B16" s="72">
        <v>0</v>
      </c>
      <c r="C16" s="77">
        <v>0</v>
      </c>
      <c r="D16" s="72">
        <v>0</v>
      </c>
      <c r="E16" s="207"/>
      <c r="F16" s="207"/>
      <c r="G16" s="34">
        <v>5</v>
      </c>
      <c r="H16" s="207">
        <f>AVERAGE(B16:D16)*6*3</f>
        <v>0</v>
      </c>
    </row>
    <row r="17" spans="1:8" x14ac:dyDescent="0.25">
      <c r="A17" s="38" t="s">
        <v>59</v>
      </c>
      <c r="B17" s="72">
        <v>0</v>
      </c>
      <c r="C17" s="77">
        <v>0</v>
      </c>
      <c r="D17" s="72">
        <v>0</v>
      </c>
      <c r="E17" s="207"/>
      <c r="F17" s="207"/>
      <c r="G17" s="34">
        <v>4</v>
      </c>
      <c r="H17" s="207">
        <f>AVERAGE(B17:D17)*4*3</f>
        <v>0</v>
      </c>
    </row>
    <row r="18" spans="1:8" x14ac:dyDescent="0.25">
      <c r="A18" s="38" t="s">
        <v>60</v>
      </c>
      <c r="B18" s="72">
        <v>0</v>
      </c>
      <c r="C18" s="77">
        <v>0</v>
      </c>
      <c r="D18" s="72">
        <v>0</v>
      </c>
      <c r="E18" s="72">
        <v>0</v>
      </c>
      <c r="F18" s="72">
        <v>0</v>
      </c>
      <c r="G18" s="36">
        <v>4</v>
      </c>
      <c r="H18" s="207">
        <f>AVERAGE(B18:F18)*4*5</f>
        <v>0</v>
      </c>
    </row>
    <row r="19" spans="1:8" x14ac:dyDescent="0.25">
      <c r="A19" s="38" t="s">
        <v>63</v>
      </c>
      <c r="B19" s="72">
        <v>0</v>
      </c>
      <c r="C19" s="77">
        <v>0</v>
      </c>
      <c r="D19" s="72">
        <v>0</v>
      </c>
      <c r="E19" s="72">
        <v>0</v>
      </c>
      <c r="F19" s="72">
        <v>0</v>
      </c>
      <c r="G19" s="36">
        <v>5</v>
      </c>
      <c r="H19" s="207">
        <f>AVERAGE(B19:F19)*5*5</f>
        <v>0</v>
      </c>
    </row>
    <row r="20" spans="1:8" x14ac:dyDescent="0.25">
      <c r="A20" s="38" t="s">
        <v>65</v>
      </c>
      <c r="B20" s="72">
        <v>0</v>
      </c>
      <c r="C20" s="77">
        <v>0</v>
      </c>
      <c r="D20" s="72">
        <v>0</v>
      </c>
      <c r="E20" s="72">
        <v>0</v>
      </c>
      <c r="F20" s="72">
        <v>0</v>
      </c>
      <c r="G20" s="36">
        <v>3</v>
      </c>
      <c r="H20" s="207">
        <f>AVERAGE(B20:F20)*3*5</f>
        <v>0</v>
      </c>
    </row>
    <row r="21" spans="1:8" x14ac:dyDescent="0.25">
      <c r="A21" s="38" t="s">
        <v>69</v>
      </c>
      <c r="B21" s="72">
        <v>0</v>
      </c>
      <c r="C21" s="77">
        <v>0</v>
      </c>
      <c r="D21" s="72">
        <v>0</v>
      </c>
      <c r="E21" s="72">
        <v>0</v>
      </c>
      <c r="F21" s="72">
        <v>0</v>
      </c>
      <c r="G21" s="36">
        <v>3</v>
      </c>
      <c r="H21" s="207">
        <f>AVERAGE(B21:F21)*3*5</f>
        <v>0</v>
      </c>
    </row>
    <row r="22" spans="1:8" x14ac:dyDescent="0.25">
      <c r="A22" s="38" t="s">
        <v>71</v>
      </c>
      <c r="B22" s="72">
        <v>0</v>
      </c>
      <c r="C22" s="77">
        <v>0</v>
      </c>
      <c r="D22" s="72">
        <v>0</v>
      </c>
      <c r="E22" s="72">
        <v>0</v>
      </c>
      <c r="F22" s="72">
        <v>0</v>
      </c>
      <c r="G22" s="36">
        <v>4</v>
      </c>
      <c r="H22" s="207">
        <f>AVERAGE(B22:F22)*4*5</f>
        <v>0</v>
      </c>
    </row>
    <row r="23" spans="1:8" x14ac:dyDescent="0.25">
      <c r="A23" s="38" t="s">
        <v>76</v>
      </c>
      <c r="B23" s="72">
        <v>0</v>
      </c>
      <c r="C23" s="77">
        <v>0</v>
      </c>
      <c r="D23" s="72">
        <v>0</v>
      </c>
      <c r="E23" s="207"/>
      <c r="F23" s="207"/>
      <c r="G23" s="34">
        <v>5</v>
      </c>
      <c r="H23" s="207">
        <f>AVERAGE(B23:D23)*5*3</f>
        <v>0</v>
      </c>
    </row>
    <row r="24" spans="1:8" x14ac:dyDescent="0.25">
      <c r="A24" s="38" t="s">
        <v>79</v>
      </c>
      <c r="B24" s="72">
        <v>0</v>
      </c>
      <c r="C24" s="77">
        <v>0</v>
      </c>
      <c r="D24" s="72">
        <v>0</v>
      </c>
      <c r="E24" s="72">
        <v>0</v>
      </c>
      <c r="F24" s="72">
        <v>0</v>
      </c>
      <c r="G24" s="36">
        <v>4</v>
      </c>
      <c r="H24" s="207">
        <f>AVERAGE(B24:F24)*4*5</f>
        <v>0</v>
      </c>
    </row>
    <row r="25" spans="1:8" x14ac:dyDescent="0.25">
      <c r="A25" s="38" t="s">
        <v>82</v>
      </c>
      <c r="B25" s="72">
        <v>0</v>
      </c>
      <c r="C25" s="77">
        <v>0</v>
      </c>
      <c r="D25" s="72">
        <v>0</v>
      </c>
      <c r="E25" s="72">
        <v>0</v>
      </c>
      <c r="F25" s="72">
        <v>0</v>
      </c>
      <c r="G25" s="36">
        <v>5</v>
      </c>
      <c r="H25" s="207">
        <f>AVERAGE(B25:F25)*5*5</f>
        <v>0</v>
      </c>
    </row>
    <row r="26" spans="1:8" x14ac:dyDescent="0.25">
      <c r="A26" s="38" t="s">
        <v>235</v>
      </c>
      <c r="B26" s="72">
        <v>0</v>
      </c>
      <c r="C26" s="77">
        <v>0</v>
      </c>
      <c r="D26" s="72">
        <v>0</v>
      </c>
      <c r="E26" s="207"/>
      <c r="F26" s="207"/>
      <c r="G26" s="34">
        <v>5</v>
      </c>
      <c r="H26" s="207">
        <f>AVERAGE(B26:D26)*5*3</f>
        <v>0</v>
      </c>
    </row>
    <row r="27" spans="1:8" x14ac:dyDescent="0.25">
      <c r="A27" s="38" t="s">
        <v>194</v>
      </c>
      <c r="B27" s="72">
        <v>0</v>
      </c>
      <c r="C27" s="77">
        <v>0</v>
      </c>
      <c r="D27" s="72">
        <v>0</v>
      </c>
      <c r="E27" s="207"/>
      <c r="F27" s="207"/>
      <c r="G27" s="34">
        <v>5</v>
      </c>
      <c r="H27" s="207">
        <f>AVERAGE(B27:D27)*5*3</f>
        <v>0</v>
      </c>
    </row>
    <row r="28" spans="1:8" x14ac:dyDescent="0.25">
      <c r="A28" s="38" t="s">
        <v>95</v>
      </c>
      <c r="B28" s="72">
        <v>0</v>
      </c>
      <c r="C28" s="77">
        <v>0</v>
      </c>
      <c r="D28" s="72">
        <v>0</v>
      </c>
      <c r="E28" s="72">
        <v>0</v>
      </c>
      <c r="F28" s="72">
        <v>0</v>
      </c>
      <c r="G28" s="36">
        <v>6</v>
      </c>
      <c r="H28" s="207">
        <f>AVERAGE(B28:F28)*6*5</f>
        <v>0</v>
      </c>
    </row>
    <row r="29" spans="1:8" x14ac:dyDescent="0.25">
      <c r="A29" s="38" t="s">
        <v>96</v>
      </c>
      <c r="B29" s="72">
        <v>0</v>
      </c>
      <c r="C29" s="77">
        <v>0</v>
      </c>
      <c r="D29" s="72">
        <v>0</v>
      </c>
      <c r="E29" s="72">
        <v>0</v>
      </c>
      <c r="F29" s="72">
        <v>0</v>
      </c>
      <c r="G29" s="36">
        <v>6</v>
      </c>
      <c r="H29" s="207">
        <f>AVERAGE(B29:F29)*6*5</f>
        <v>0</v>
      </c>
    </row>
    <row r="30" spans="1:8" x14ac:dyDescent="0.25">
      <c r="A30" s="38" t="s">
        <v>100</v>
      </c>
      <c r="B30" s="72">
        <v>0</v>
      </c>
      <c r="C30" s="77">
        <v>0</v>
      </c>
      <c r="D30" s="72">
        <v>0</v>
      </c>
      <c r="E30" s="207"/>
      <c r="F30" s="207"/>
      <c r="G30" s="200">
        <v>4</v>
      </c>
      <c r="H30" s="207">
        <f>AVERAGE(B30:D30)*4*3</f>
        <v>0</v>
      </c>
    </row>
    <row r="31" spans="1:8" x14ac:dyDescent="0.25">
      <c r="A31" s="38" t="s">
        <v>103</v>
      </c>
      <c r="B31" s="72">
        <v>0</v>
      </c>
      <c r="C31" s="77">
        <v>0</v>
      </c>
      <c r="D31" s="72">
        <v>0</v>
      </c>
      <c r="E31" s="207"/>
      <c r="F31" s="207"/>
      <c r="G31" s="200">
        <v>5</v>
      </c>
      <c r="H31" s="207">
        <f>AVERAGE(B31:D31)*5*3</f>
        <v>0</v>
      </c>
    </row>
    <row r="32" spans="1:8" x14ac:dyDescent="0.25">
      <c r="A32" s="38" t="s">
        <v>104</v>
      </c>
      <c r="B32" s="72">
        <v>0</v>
      </c>
      <c r="C32" s="77">
        <v>0</v>
      </c>
      <c r="D32" s="72">
        <v>0</v>
      </c>
      <c r="E32" s="207"/>
      <c r="F32" s="207"/>
      <c r="G32" s="200">
        <v>5</v>
      </c>
      <c r="H32" s="207">
        <f>AVERAGE(B32:D32)*5*3</f>
        <v>0</v>
      </c>
    </row>
    <row r="33" spans="1:8" x14ac:dyDescent="0.25">
      <c r="A33" s="38" t="s">
        <v>105</v>
      </c>
      <c r="B33" s="72">
        <v>0</v>
      </c>
      <c r="C33" s="77">
        <v>0</v>
      </c>
      <c r="D33" s="72">
        <v>0</v>
      </c>
      <c r="E33" s="72">
        <v>0</v>
      </c>
      <c r="F33" s="72">
        <v>0</v>
      </c>
      <c r="G33" s="36">
        <v>5</v>
      </c>
      <c r="H33" s="207">
        <f>AVERAGE(B33:F33)*5*5</f>
        <v>0</v>
      </c>
    </row>
    <row r="34" spans="1:8" x14ac:dyDescent="0.25">
      <c r="A34" s="38" t="s">
        <v>107</v>
      </c>
      <c r="B34" s="72">
        <v>0</v>
      </c>
      <c r="C34" s="77">
        <v>0</v>
      </c>
      <c r="D34" s="72">
        <v>0</v>
      </c>
      <c r="E34" s="207"/>
      <c r="F34" s="207"/>
      <c r="G34" s="200">
        <v>5</v>
      </c>
      <c r="H34" s="207">
        <f>AVERAGE(B34:D34)*5*3</f>
        <v>0</v>
      </c>
    </row>
    <row r="35" spans="1:8" x14ac:dyDescent="0.25">
      <c r="A35" s="38" t="s">
        <v>109</v>
      </c>
      <c r="B35" s="72">
        <v>0</v>
      </c>
      <c r="C35" s="77">
        <v>0</v>
      </c>
      <c r="D35" s="72">
        <v>0</v>
      </c>
      <c r="E35" s="72">
        <v>0</v>
      </c>
      <c r="F35" s="72">
        <v>0</v>
      </c>
      <c r="G35" s="36">
        <v>9</v>
      </c>
      <c r="H35" s="207">
        <f>AVERAGE(B35:F35)*9*5</f>
        <v>0</v>
      </c>
    </row>
    <row r="36" spans="1:8" x14ac:dyDescent="0.25">
      <c r="A36" s="38" t="s">
        <v>112</v>
      </c>
      <c r="B36" s="72">
        <v>0</v>
      </c>
      <c r="C36" s="77">
        <v>0</v>
      </c>
      <c r="D36" s="72">
        <v>0</v>
      </c>
      <c r="E36" s="72">
        <v>0</v>
      </c>
      <c r="F36" s="72">
        <v>0</v>
      </c>
      <c r="G36" s="36">
        <v>5</v>
      </c>
      <c r="H36" s="207">
        <f>AVERAGE(B36:F36)*5*5</f>
        <v>0</v>
      </c>
    </row>
    <row r="37" spans="1:8" x14ac:dyDescent="0.25">
      <c r="A37" s="38" t="s">
        <v>113</v>
      </c>
      <c r="B37" s="72">
        <v>0</v>
      </c>
      <c r="C37" s="77">
        <v>0</v>
      </c>
      <c r="D37" s="72">
        <v>0</v>
      </c>
      <c r="E37" s="207"/>
      <c r="F37" s="207"/>
      <c r="G37" s="200">
        <v>4</v>
      </c>
      <c r="H37" s="207">
        <f>AVERAGE(B37:D37)*4*3</f>
        <v>0</v>
      </c>
    </row>
    <row r="38" spans="1:8" x14ac:dyDescent="0.25">
      <c r="A38" s="38" t="s">
        <v>114</v>
      </c>
      <c r="B38" s="72">
        <v>0</v>
      </c>
      <c r="C38" s="77">
        <v>0</v>
      </c>
      <c r="D38" s="72">
        <v>0</v>
      </c>
      <c r="E38" s="207"/>
      <c r="F38" s="207"/>
      <c r="G38" s="200">
        <v>5</v>
      </c>
      <c r="H38" s="207">
        <f>AVERAGE(B38:D38)*5*3</f>
        <v>0</v>
      </c>
    </row>
    <row r="39" spans="1:8" x14ac:dyDescent="0.25">
      <c r="A39" s="38" t="s">
        <v>119</v>
      </c>
      <c r="B39" s="72">
        <v>0</v>
      </c>
      <c r="C39" s="77">
        <v>0</v>
      </c>
      <c r="D39" s="72">
        <v>0</v>
      </c>
      <c r="E39" s="72">
        <v>0</v>
      </c>
      <c r="F39" s="72">
        <v>0</v>
      </c>
      <c r="G39" s="36">
        <v>8</v>
      </c>
      <c r="H39" s="207">
        <f>AVERAGE(B39:F39)*8*5</f>
        <v>0</v>
      </c>
    </row>
    <row r="40" spans="1:8" x14ac:dyDescent="0.25">
      <c r="A40" s="38" t="s">
        <v>120</v>
      </c>
      <c r="B40" s="72">
        <v>0</v>
      </c>
      <c r="C40" s="77">
        <v>0</v>
      </c>
      <c r="D40" s="72">
        <v>0</v>
      </c>
      <c r="E40" s="72">
        <v>0</v>
      </c>
      <c r="F40" s="72">
        <v>0</v>
      </c>
      <c r="G40" s="36">
        <v>4</v>
      </c>
      <c r="H40" s="207">
        <f>AVERAGE(B40:F40)*4*5</f>
        <v>0</v>
      </c>
    </row>
    <row r="41" spans="1:8" x14ac:dyDescent="0.25">
      <c r="A41" s="38" t="s">
        <v>200</v>
      </c>
      <c r="B41" s="72">
        <v>0</v>
      </c>
      <c r="C41" s="77">
        <v>0</v>
      </c>
      <c r="D41" s="72">
        <v>0</v>
      </c>
      <c r="E41" s="72">
        <v>0</v>
      </c>
      <c r="F41" s="72">
        <v>0</v>
      </c>
      <c r="G41" s="36">
        <v>3</v>
      </c>
      <c r="H41" s="207">
        <f>AVERAGE(B41:F41)*3*5</f>
        <v>0</v>
      </c>
    </row>
    <row r="42" spans="1:8" x14ac:dyDescent="0.25">
      <c r="A42" s="38" t="s">
        <v>130</v>
      </c>
      <c r="B42" s="72">
        <v>0</v>
      </c>
      <c r="C42" s="77">
        <v>0</v>
      </c>
      <c r="D42" s="72">
        <v>0</v>
      </c>
      <c r="E42" s="72">
        <v>0</v>
      </c>
      <c r="F42" s="72">
        <v>0</v>
      </c>
      <c r="G42" s="36">
        <v>4</v>
      </c>
      <c r="H42" s="207">
        <f>AVERAGE(B42:F42)*4*5</f>
        <v>0</v>
      </c>
    </row>
    <row r="43" spans="1:8" x14ac:dyDescent="0.25">
      <c r="A43" s="38" t="s">
        <v>131</v>
      </c>
      <c r="B43" s="72">
        <v>0</v>
      </c>
      <c r="C43" s="77">
        <v>0</v>
      </c>
      <c r="D43" s="72">
        <v>0</v>
      </c>
      <c r="E43" s="72">
        <v>0</v>
      </c>
      <c r="F43" s="72">
        <v>0</v>
      </c>
      <c r="G43" s="36">
        <v>4</v>
      </c>
      <c r="H43" s="207">
        <f>AVERAGE(B43:F43)*4*5</f>
        <v>0</v>
      </c>
    </row>
    <row r="44" spans="1:8" x14ac:dyDescent="0.25">
      <c r="A44" s="38" t="s">
        <v>137</v>
      </c>
      <c r="B44" s="72">
        <v>0</v>
      </c>
      <c r="C44" s="77">
        <v>0</v>
      </c>
      <c r="D44" s="72">
        <v>0</v>
      </c>
      <c r="E44" s="72">
        <v>0</v>
      </c>
      <c r="F44" s="72">
        <v>0</v>
      </c>
      <c r="G44" s="36">
        <v>4</v>
      </c>
      <c r="H44" s="207">
        <f>AVERAGE(B44:F44)*4*5</f>
        <v>0</v>
      </c>
    </row>
    <row r="45" spans="1:8" x14ac:dyDescent="0.25">
      <c r="A45" s="38" t="s">
        <v>203</v>
      </c>
      <c r="B45" s="72">
        <v>0</v>
      </c>
      <c r="C45" s="77">
        <v>0</v>
      </c>
      <c r="D45" s="72">
        <v>0</v>
      </c>
      <c r="E45" s="72">
        <v>0</v>
      </c>
      <c r="F45" s="72">
        <v>0</v>
      </c>
      <c r="G45" s="36">
        <v>3</v>
      </c>
      <c r="H45" s="207">
        <f>AVERAGE(B45:F45)*3*5</f>
        <v>0</v>
      </c>
    </row>
    <row r="46" spans="1:8" x14ac:dyDescent="0.25">
      <c r="A46" s="38" t="s">
        <v>236</v>
      </c>
      <c r="B46" s="72">
        <v>0</v>
      </c>
      <c r="C46" s="77">
        <v>0</v>
      </c>
      <c r="D46" s="72">
        <v>0</v>
      </c>
      <c r="E46" s="72">
        <v>0</v>
      </c>
      <c r="F46" s="72">
        <v>0</v>
      </c>
      <c r="G46" s="36">
        <v>4</v>
      </c>
      <c r="H46" s="207">
        <f>AVERAGE(B46:F46)*4*5</f>
        <v>0</v>
      </c>
    </row>
    <row r="47" spans="1:8" x14ac:dyDescent="0.25">
      <c r="A47" s="38" t="s">
        <v>144</v>
      </c>
      <c r="B47" s="72">
        <v>0</v>
      </c>
      <c r="C47" s="77">
        <v>0</v>
      </c>
      <c r="D47" s="72">
        <v>0</v>
      </c>
      <c r="E47" s="72">
        <v>0</v>
      </c>
      <c r="F47" s="72">
        <v>0</v>
      </c>
      <c r="G47" s="36">
        <v>4</v>
      </c>
      <c r="H47" s="207">
        <f>AVERAGE(B47:F47)*4*5</f>
        <v>0</v>
      </c>
    </row>
    <row r="48" spans="1:8" x14ac:dyDescent="0.25">
      <c r="A48" s="38" t="s">
        <v>155</v>
      </c>
      <c r="B48" s="72">
        <v>0</v>
      </c>
      <c r="C48" s="77">
        <v>0</v>
      </c>
      <c r="D48" s="72">
        <v>0</v>
      </c>
      <c r="E48" s="72">
        <v>0</v>
      </c>
      <c r="F48" s="72">
        <v>0</v>
      </c>
      <c r="G48" s="36">
        <v>4</v>
      </c>
      <c r="H48" s="207">
        <f>AVERAGE(B48:F48)*4*5</f>
        <v>0</v>
      </c>
    </row>
    <row r="49" spans="1:8" x14ac:dyDescent="0.25">
      <c r="A49" s="38" t="s">
        <v>161</v>
      </c>
      <c r="B49" s="72">
        <v>0</v>
      </c>
      <c r="C49" s="77">
        <v>0</v>
      </c>
      <c r="D49" s="72">
        <v>0</v>
      </c>
      <c r="E49" s="207"/>
      <c r="F49" s="207"/>
      <c r="G49" s="200">
        <v>3</v>
      </c>
      <c r="H49" s="207">
        <f>AVERAGE(B49:D49)*3*3</f>
        <v>0</v>
      </c>
    </row>
    <row r="50" spans="1:8" ht="15.75" thickBot="1" x14ac:dyDescent="0.3">
      <c r="A50" s="38" t="s">
        <v>175</v>
      </c>
      <c r="B50" s="72">
        <v>0</v>
      </c>
      <c r="C50" s="77">
        <v>0</v>
      </c>
      <c r="D50" s="72">
        <v>0</v>
      </c>
      <c r="E50" s="207"/>
      <c r="F50" s="207"/>
      <c r="G50" s="200">
        <v>5</v>
      </c>
      <c r="H50" s="207">
        <f>AVERAGE(B50:D50)*5*3</f>
        <v>0</v>
      </c>
    </row>
    <row r="51" spans="1:8" ht="15.75" thickBot="1" x14ac:dyDescent="0.3">
      <c r="A51" s="209" t="s">
        <v>176</v>
      </c>
      <c r="B51" s="210">
        <f>SUM(B14:B50)</f>
        <v>0</v>
      </c>
      <c r="C51" s="210">
        <f>SUM(C14:C50)</f>
        <v>0</v>
      </c>
      <c r="D51" s="210">
        <f>SUM(D14:D50)</f>
        <v>0</v>
      </c>
      <c r="E51" s="210">
        <f>SUM(E14:E50)</f>
        <v>0</v>
      </c>
      <c r="F51" s="210"/>
      <c r="G51" s="211">
        <f>SUM(G14:G50)</f>
        <v>183</v>
      </c>
      <c r="H51" s="210">
        <f>SUM(H14:H50)</f>
        <v>0</v>
      </c>
    </row>
  </sheetData>
  <sheetProtection algorithmName="SHA-512" hashValue="6iF2AMmvT24L7W8yH1+VDCAu+nUk28jXF500R3eorK7TxNQTHXy4dg964bePZjvuLt0dJZVsHHeJ5RvyZgsNZg==" saltValue="NijvyESzL80Ia5j3VPglag==" spinCount="100000" sheet="1" objects="1" scenarios="1" formatCells="0" formatColumns="0" formatRows="0" insertColumns="0" insertRows="0" insertHyperlinks="0" deleteColumns="0" deleteRows="0" sort="0" autoFilter="0" pivotTables="0"/>
  <mergeCells count="11">
    <mergeCell ref="A9:H9"/>
    <mergeCell ref="A10:H10"/>
    <mergeCell ref="A11:H11"/>
    <mergeCell ref="A1:H1"/>
    <mergeCell ref="A3:H3"/>
    <mergeCell ref="A6:H6"/>
    <mergeCell ref="A7:H7"/>
    <mergeCell ref="A8:H8"/>
    <mergeCell ref="A2:H2"/>
    <mergeCell ref="A4:H4"/>
    <mergeCell ref="A5:XFD5"/>
  </mergeCells>
  <pageMargins left="0.25" right="0.25" top="0.75" bottom="0.75" header="0.3" footer="0.3"/>
  <pageSetup scale="71" orientation="portrait" r:id="rId1"/>
  <headerFooter>
    <oddHeader>&amp;CSBD 3.1</oddHeader>
    <oddFooter>&amp;CBidders Initials:..................&amp;R&amp;P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4"/>
  <sheetViews>
    <sheetView zoomScaleNormal="100" workbookViewId="0">
      <selection activeCell="A4" sqref="A4:H4"/>
    </sheetView>
  </sheetViews>
  <sheetFormatPr defaultRowHeight="15" x14ac:dyDescent="0.25"/>
  <cols>
    <col min="1" max="1" width="2.7109375" customWidth="1"/>
    <col min="2" max="2" width="11.85546875" customWidth="1"/>
    <col min="3" max="4" width="11.5703125" customWidth="1"/>
    <col min="5" max="5" width="18.28515625" customWidth="1"/>
    <col min="6" max="6" width="7" customWidth="1"/>
    <col min="7" max="7" width="11.28515625" customWidth="1"/>
    <col min="8" max="8" width="38.28515625" customWidth="1"/>
  </cols>
  <sheetData>
    <row r="1" spans="1:9" x14ac:dyDescent="0.25">
      <c r="A1" s="359" t="s">
        <v>34</v>
      </c>
      <c r="B1" s="359"/>
      <c r="C1" s="359"/>
      <c r="D1" s="359"/>
      <c r="E1" s="359"/>
      <c r="F1" s="359"/>
      <c r="G1" s="359"/>
      <c r="H1" s="360"/>
    </row>
    <row r="2" spans="1:9" x14ac:dyDescent="0.25">
      <c r="A2" s="298"/>
      <c r="B2" s="298"/>
      <c r="C2" s="298"/>
      <c r="D2" s="52"/>
      <c r="E2" s="298"/>
      <c r="F2" s="298"/>
      <c r="G2" s="298"/>
      <c r="H2" s="78"/>
    </row>
    <row r="3" spans="1:9" x14ac:dyDescent="0.25">
      <c r="A3" s="272" t="str">
        <f>'Outbound 2.2.'!$A$3</f>
        <v xml:space="preserve">NAME OF BIDDER(S):………………………………………………………..BID NUMBER: DIRCO 03/2019/20                                                                                   </v>
      </c>
      <c r="B3" s="272"/>
      <c r="C3" s="272"/>
      <c r="D3" s="272"/>
      <c r="E3" s="272"/>
      <c r="F3" s="272"/>
      <c r="G3" s="272"/>
      <c r="H3" s="272"/>
    </row>
    <row r="4" spans="1:9" x14ac:dyDescent="0.25">
      <c r="A4" s="272" t="s">
        <v>545</v>
      </c>
      <c r="B4" s="272"/>
      <c r="C4" s="272"/>
      <c r="D4" s="272"/>
      <c r="E4" s="272"/>
      <c r="F4" s="272"/>
      <c r="G4" s="272"/>
      <c r="H4" s="272"/>
    </row>
    <row r="5" spans="1:9" x14ac:dyDescent="0.25">
      <c r="A5" s="79" t="s">
        <v>35</v>
      </c>
      <c r="B5" s="80"/>
      <c r="C5" s="81"/>
      <c r="D5" s="81"/>
      <c r="E5" s="81"/>
      <c r="F5" s="81"/>
      <c r="G5" s="81"/>
      <c r="H5" s="82"/>
    </row>
    <row r="6" spans="1:9" x14ac:dyDescent="0.25">
      <c r="A6" s="79"/>
      <c r="B6" s="80"/>
      <c r="C6" s="81"/>
      <c r="D6" s="81"/>
      <c r="E6" s="81"/>
      <c r="F6" s="81"/>
      <c r="G6" s="81"/>
      <c r="H6" s="82"/>
    </row>
    <row r="7" spans="1:9" ht="15.75" x14ac:dyDescent="0.25">
      <c r="A7" s="275" t="s">
        <v>237</v>
      </c>
      <c r="B7" s="361"/>
      <c r="C7" s="361"/>
      <c r="D7" s="361"/>
      <c r="E7" s="361"/>
      <c r="F7" s="361"/>
      <c r="G7" s="361"/>
      <c r="H7" s="362"/>
      <c r="I7" s="78"/>
    </row>
    <row r="8" spans="1:9" ht="52.5" customHeight="1" x14ac:dyDescent="0.25">
      <c r="A8" s="308" t="s">
        <v>238</v>
      </c>
      <c r="B8" s="308"/>
      <c r="C8" s="308"/>
      <c r="D8" s="308"/>
      <c r="E8" s="308"/>
      <c r="F8" s="308"/>
      <c r="G8" s="308"/>
      <c r="H8" s="308"/>
      <c r="I8" s="83"/>
    </row>
    <row r="9" spans="1:9" ht="39.75" customHeight="1" x14ac:dyDescent="0.25">
      <c r="A9" s="262" t="s">
        <v>239</v>
      </c>
      <c r="B9" s="262"/>
      <c r="C9" s="262"/>
      <c r="D9" s="262"/>
      <c r="E9" s="262"/>
      <c r="F9" s="262"/>
      <c r="G9" s="262"/>
      <c r="H9" s="262"/>
    </row>
    <row r="10" spans="1:9" ht="54" customHeight="1" x14ac:dyDescent="0.25">
      <c r="A10" s="306" t="s">
        <v>240</v>
      </c>
      <c r="B10" s="306"/>
      <c r="C10" s="306"/>
      <c r="D10" s="306"/>
      <c r="E10" s="306"/>
      <c r="F10" s="306"/>
      <c r="G10" s="306"/>
      <c r="H10" s="306"/>
    </row>
    <row r="11" spans="1:9" ht="64.5" customHeight="1" x14ac:dyDescent="0.25">
      <c r="A11" s="306" t="s">
        <v>241</v>
      </c>
      <c r="B11" s="306"/>
      <c r="C11" s="306"/>
      <c r="D11" s="306"/>
      <c r="E11" s="306"/>
      <c r="F11" s="306"/>
      <c r="G11" s="306"/>
      <c r="H11" s="306"/>
      <c r="I11" s="83"/>
    </row>
    <row r="12" spans="1:9" x14ac:dyDescent="0.25">
      <c r="A12" s="84" t="s">
        <v>242</v>
      </c>
      <c r="B12" s="84"/>
      <c r="C12" s="84"/>
      <c r="D12" s="84"/>
      <c r="E12" s="84" t="s">
        <v>243</v>
      </c>
      <c r="F12" s="363" t="s">
        <v>244</v>
      </c>
      <c r="G12" s="364"/>
      <c r="H12" s="365" t="s">
        <v>245</v>
      </c>
    </row>
    <row r="13" spans="1:9" ht="35.25" thickBot="1" x14ac:dyDescent="0.3">
      <c r="A13" s="84"/>
      <c r="B13" s="84"/>
      <c r="C13" s="84"/>
      <c r="D13" s="84"/>
      <c r="E13" s="84"/>
      <c r="F13" s="85" t="s">
        <v>246</v>
      </c>
      <c r="G13" s="86" t="s">
        <v>247</v>
      </c>
      <c r="H13" s="366"/>
    </row>
    <row r="14" spans="1:9" x14ac:dyDescent="0.25">
      <c r="A14" s="87">
        <v>1</v>
      </c>
      <c r="B14" s="332" t="s">
        <v>248</v>
      </c>
      <c r="C14" s="333"/>
      <c r="D14" s="333"/>
      <c r="E14" s="334"/>
      <c r="F14" s="88"/>
      <c r="G14" s="89"/>
      <c r="H14" s="212"/>
    </row>
    <row r="15" spans="1:9" x14ac:dyDescent="0.25">
      <c r="A15" s="90"/>
      <c r="B15" s="356"/>
      <c r="C15" s="357"/>
      <c r="D15" s="357"/>
      <c r="E15" s="358"/>
      <c r="F15" s="91">
        <v>0</v>
      </c>
      <c r="G15" s="92">
        <v>300000</v>
      </c>
      <c r="H15" s="213">
        <f>SUM((F15*G15)/100)</f>
        <v>0</v>
      </c>
    </row>
    <row r="16" spans="1:9" ht="15.75" thickBot="1" x14ac:dyDescent="0.3">
      <c r="A16" s="90"/>
      <c r="B16" s="335"/>
      <c r="C16" s="336"/>
      <c r="D16" s="336"/>
      <c r="E16" s="337"/>
      <c r="F16" s="93"/>
      <c r="G16" s="94"/>
      <c r="H16" s="214"/>
    </row>
    <row r="17" spans="1:8" x14ac:dyDescent="0.25">
      <c r="A17" s="87">
        <v>2</v>
      </c>
      <c r="B17" s="332" t="s">
        <v>249</v>
      </c>
      <c r="C17" s="333"/>
      <c r="D17" s="333"/>
      <c r="E17" s="334"/>
      <c r="F17" s="338">
        <v>0</v>
      </c>
      <c r="G17" s="340">
        <v>150000</v>
      </c>
      <c r="H17" s="342">
        <f>SUM(F17*G17)/100</f>
        <v>0</v>
      </c>
    </row>
    <row r="18" spans="1:8" ht="15.75" thickBot="1" x14ac:dyDescent="0.3">
      <c r="A18" s="87"/>
      <c r="B18" s="335"/>
      <c r="C18" s="336"/>
      <c r="D18" s="336"/>
      <c r="E18" s="337"/>
      <c r="F18" s="339"/>
      <c r="G18" s="341"/>
      <c r="H18" s="343"/>
    </row>
    <row r="19" spans="1:8" ht="15.75" thickBot="1" x14ac:dyDescent="0.3">
      <c r="A19" s="87">
        <v>3</v>
      </c>
      <c r="B19" s="95" t="s">
        <v>250</v>
      </c>
      <c r="C19" s="96"/>
      <c r="D19" s="96"/>
      <c r="E19" s="97"/>
      <c r="F19" s="98">
        <v>0</v>
      </c>
      <c r="G19" s="99">
        <v>50000</v>
      </c>
      <c r="H19" s="215">
        <f>SUM(F19*G19)/100</f>
        <v>0</v>
      </c>
    </row>
    <row r="20" spans="1:8" ht="15.75" thickBot="1" x14ac:dyDescent="0.3">
      <c r="A20" s="87">
        <v>4</v>
      </c>
      <c r="B20" s="344" t="s">
        <v>251</v>
      </c>
      <c r="C20" s="345"/>
      <c r="D20" s="345"/>
      <c r="E20" s="346"/>
      <c r="F20" s="98">
        <v>0</v>
      </c>
      <c r="G20" s="99">
        <v>250000</v>
      </c>
      <c r="H20" s="215">
        <f>SUM(F20*G20)/100</f>
        <v>0</v>
      </c>
    </row>
    <row r="21" spans="1:8" ht="15.75" thickBot="1" x14ac:dyDescent="0.3">
      <c r="A21" s="87">
        <v>5</v>
      </c>
      <c r="B21" s="344" t="s">
        <v>252</v>
      </c>
      <c r="C21" s="345"/>
      <c r="D21" s="345"/>
      <c r="E21" s="346"/>
      <c r="F21" s="98">
        <v>0</v>
      </c>
      <c r="G21" s="99">
        <v>250000</v>
      </c>
      <c r="H21" s="215">
        <f>SUM(F21*G21)/100</f>
        <v>0</v>
      </c>
    </row>
    <row r="22" spans="1:8" ht="15.75" thickBot="1" x14ac:dyDescent="0.3">
      <c r="A22" s="87">
        <v>6</v>
      </c>
      <c r="B22" s="347" t="s">
        <v>253</v>
      </c>
      <c r="C22" s="348"/>
      <c r="D22" s="348"/>
      <c r="E22" s="349"/>
      <c r="F22" s="100">
        <v>0</v>
      </c>
      <c r="G22" s="101">
        <v>100000</v>
      </c>
      <c r="H22" s="215">
        <f>SUM(F22*G22)/100</f>
        <v>0</v>
      </c>
    </row>
    <row r="23" spans="1:8" ht="15.75" thickBot="1" x14ac:dyDescent="0.3">
      <c r="A23" s="87">
        <v>7</v>
      </c>
      <c r="B23" s="347" t="s">
        <v>254</v>
      </c>
      <c r="C23" s="348"/>
      <c r="D23" s="348"/>
      <c r="E23" s="349"/>
      <c r="F23" s="102"/>
      <c r="G23" s="99">
        <v>250000</v>
      </c>
      <c r="H23" s="216">
        <v>0</v>
      </c>
    </row>
    <row r="24" spans="1:8" ht="15.75" thickBot="1" x14ac:dyDescent="0.3">
      <c r="F24" s="78"/>
      <c r="G24" s="103"/>
    </row>
    <row r="25" spans="1:8" ht="15.75" thickBot="1" x14ac:dyDescent="0.3">
      <c r="B25" s="350" t="s">
        <v>255</v>
      </c>
      <c r="C25" s="351"/>
      <c r="D25" s="351"/>
      <c r="E25" s="351"/>
      <c r="F25" s="352"/>
      <c r="G25" s="104"/>
      <c r="H25" s="105"/>
    </row>
    <row r="26" spans="1:8" ht="15.75" thickBot="1" x14ac:dyDescent="0.3">
      <c r="A26" s="87">
        <v>8</v>
      </c>
      <c r="B26" s="353" t="s">
        <v>256</v>
      </c>
      <c r="C26" s="354"/>
      <c r="D26" s="354"/>
      <c r="E26" s="354"/>
      <c r="F26" s="355"/>
      <c r="G26" s="106"/>
      <c r="H26" s="217">
        <f>SUM(H15+H17+H19+H20+H21)*480</f>
        <v>0</v>
      </c>
    </row>
    <row r="27" spans="1:8" ht="15.75" thickBot="1" x14ac:dyDescent="0.3">
      <c r="B27" s="107"/>
      <c r="C27" s="90"/>
      <c r="D27" s="90"/>
      <c r="E27" s="90"/>
      <c r="F27" s="108"/>
      <c r="G27" s="109"/>
      <c r="H27" s="218"/>
    </row>
    <row r="28" spans="1:8" ht="15.75" thickBot="1" x14ac:dyDescent="0.3">
      <c r="A28" s="83">
        <v>9</v>
      </c>
      <c r="B28" s="353" t="s">
        <v>257</v>
      </c>
      <c r="C28" s="354"/>
      <c r="D28" s="354"/>
      <c r="E28" s="354"/>
      <c r="F28" s="355"/>
      <c r="G28" s="110"/>
      <c r="H28" s="219">
        <f>SUM(H22+H23)*48</f>
        <v>0</v>
      </c>
    </row>
    <row r="29" spans="1:8" ht="15.75" thickBot="1" x14ac:dyDescent="0.3">
      <c r="A29" s="83"/>
      <c r="B29" s="84"/>
      <c r="C29" s="90"/>
      <c r="D29" s="90"/>
      <c r="E29" s="90"/>
      <c r="F29" s="108"/>
      <c r="G29" s="111"/>
      <c r="H29" s="220"/>
    </row>
    <row r="30" spans="1:8" ht="15.75" thickBot="1" x14ac:dyDescent="0.3">
      <c r="A30" s="83"/>
      <c r="B30" s="84"/>
      <c r="C30" s="90"/>
      <c r="D30" s="90"/>
      <c r="E30" s="90"/>
      <c r="F30" s="57"/>
      <c r="G30" s="112" t="s">
        <v>258</v>
      </c>
      <c r="H30" s="221">
        <f>SUM(H26:H28)</f>
        <v>0</v>
      </c>
    </row>
    <row r="31" spans="1:8" x14ac:dyDescent="0.25">
      <c r="A31" s="83"/>
      <c r="B31" s="84"/>
      <c r="C31" s="90"/>
      <c r="D31" s="90"/>
      <c r="E31" s="90"/>
    </row>
    <row r="32" spans="1:8" ht="34.5" customHeight="1" x14ac:dyDescent="0.25">
      <c r="A32" s="330" t="s">
        <v>259</v>
      </c>
      <c r="B32" s="331"/>
      <c r="C32" s="331"/>
      <c r="D32" s="331"/>
      <c r="E32" s="331"/>
      <c r="F32" s="331"/>
      <c r="G32" s="331"/>
      <c r="H32" s="331"/>
    </row>
    <row r="33" spans="1:5" x14ac:dyDescent="0.25">
      <c r="A33" s="57" t="s">
        <v>260</v>
      </c>
    </row>
    <row r="34" spans="1:5" x14ac:dyDescent="0.25">
      <c r="A34" s="57" t="s">
        <v>260</v>
      </c>
      <c r="B34" s="57"/>
      <c r="C34" s="57"/>
      <c r="D34" s="57"/>
      <c r="E34" s="57"/>
    </row>
  </sheetData>
  <sheetProtection algorithmName="SHA-512" hashValue="aZwU2QP4hDQ0edqJQVLJUPwybMjcrJVCrTpeaLbm/TKHEjBEoe8jqrMFHfsx1e98cMVxKVfmAPVDTBwifxfXBQ==" saltValue="G8auQ2tj+aVKEwl4aTeuyQ==" spinCount="100000" sheet="1" objects="1" scenarios="1" formatCells="0" formatColumns="0" formatRows="0" insertColumns="0" insertRows="0" insertHyperlinks="0" deleteColumns="0" deleteRows="0" sort="0" autoFilter="0" pivotTables="0"/>
  <mergeCells count="25">
    <mergeCell ref="B14:E16"/>
    <mergeCell ref="A1:H1"/>
    <mergeCell ref="A2:C2"/>
    <mergeCell ref="E2:G2"/>
    <mergeCell ref="A3:H3"/>
    <mergeCell ref="A7:H7"/>
    <mergeCell ref="A8:H8"/>
    <mergeCell ref="A9:H9"/>
    <mergeCell ref="A10:H10"/>
    <mergeCell ref="A11:H11"/>
    <mergeCell ref="F12:G12"/>
    <mergeCell ref="H12:H13"/>
    <mergeCell ref="A4:H4"/>
    <mergeCell ref="A32:H32"/>
    <mergeCell ref="B17:E18"/>
    <mergeCell ref="F17:F18"/>
    <mergeCell ref="G17:G18"/>
    <mergeCell ref="H17:H18"/>
    <mergeCell ref="B20:E20"/>
    <mergeCell ref="B21:E21"/>
    <mergeCell ref="B22:E22"/>
    <mergeCell ref="B23:E23"/>
    <mergeCell ref="B25:F25"/>
    <mergeCell ref="B26:F26"/>
    <mergeCell ref="B28:F28"/>
  </mergeCells>
  <pageMargins left="0.7" right="0.7" top="0.75" bottom="0.75" header="0.3" footer="0.3"/>
  <pageSetup scale="80" orientation="portrait" r:id="rId1"/>
  <headerFooter>
    <oddHeader>&amp;CSBD 3.1</oddHeader>
    <oddFooter>&amp;CBidders Initials:...................&amp;R&amp;P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I66"/>
  <sheetViews>
    <sheetView zoomScaleNormal="100" workbookViewId="0">
      <selection activeCell="A4" sqref="A4:H4"/>
    </sheetView>
  </sheetViews>
  <sheetFormatPr defaultRowHeight="15" x14ac:dyDescent="0.25"/>
  <cols>
    <col min="1" max="1" width="4.28515625" customWidth="1"/>
    <col min="2" max="4" width="11.5703125" customWidth="1"/>
    <col min="5" max="5" width="27.7109375" customWidth="1"/>
    <col min="6" max="6" width="21.42578125" customWidth="1"/>
    <col min="7" max="7" width="42.42578125" customWidth="1"/>
    <col min="8" max="8" width="15.85546875" style="82" customWidth="1"/>
  </cols>
  <sheetData>
    <row r="1" spans="1:9" ht="20.25" customHeight="1" x14ac:dyDescent="0.25">
      <c r="A1" s="414" t="s">
        <v>34</v>
      </c>
      <c r="B1" s="415"/>
      <c r="C1" s="415"/>
      <c r="D1" s="415"/>
      <c r="E1" s="415"/>
      <c r="F1" s="415"/>
      <c r="G1" s="415"/>
      <c r="H1" s="229"/>
    </row>
    <row r="2" spans="1:9" ht="18.75" customHeight="1" x14ac:dyDescent="0.25">
      <c r="A2" s="416"/>
      <c r="B2" s="417"/>
      <c r="C2" s="417"/>
      <c r="D2" s="226"/>
      <c r="E2" s="417"/>
      <c r="F2" s="417"/>
      <c r="G2" s="417"/>
      <c r="H2" s="230"/>
    </row>
    <row r="3" spans="1:9" ht="18.75" customHeight="1" x14ac:dyDescent="0.25">
      <c r="A3" s="418" t="s">
        <v>542</v>
      </c>
      <c r="B3" s="274"/>
      <c r="C3" s="274"/>
      <c r="D3" s="274"/>
      <c r="E3" s="274"/>
      <c r="F3" s="274"/>
      <c r="G3" s="274"/>
      <c r="H3" s="231"/>
    </row>
    <row r="4" spans="1:9" ht="18.75" customHeight="1" x14ac:dyDescent="0.25">
      <c r="A4" s="272" t="s">
        <v>545</v>
      </c>
      <c r="B4" s="272"/>
      <c r="C4" s="272"/>
      <c r="D4" s="272"/>
      <c r="E4" s="272"/>
      <c r="F4" s="272"/>
      <c r="G4" s="272"/>
      <c r="H4" s="272"/>
    </row>
    <row r="5" spans="1:9" ht="19.5" customHeight="1" x14ac:dyDescent="0.25">
      <c r="A5" s="419" t="s">
        <v>35</v>
      </c>
      <c r="B5" s="420"/>
      <c r="C5" s="420"/>
      <c r="D5" s="113"/>
      <c r="E5" s="113"/>
      <c r="F5" s="113"/>
      <c r="G5" s="113"/>
      <c r="H5" s="232"/>
    </row>
    <row r="6" spans="1:9" ht="19.5" customHeight="1" x14ac:dyDescent="0.25">
      <c r="A6" s="242"/>
      <c r="B6" s="243"/>
      <c r="C6" s="243"/>
      <c r="D6" s="113"/>
      <c r="E6" s="113"/>
      <c r="F6" s="113"/>
      <c r="G6" s="113"/>
      <c r="H6" s="232"/>
    </row>
    <row r="7" spans="1:9" ht="20.25" customHeight="1" x14ac:dyDescent="0.25">
      <c r="A7" s="413" t="s">
        <v>261</v>
      </c>
      <c r="B7" s="361"/>
      <c r="C7" s="361"/>
      <c r="D7" s="361"/>
      <c r="E7" s="361"/>
      <c r="F7" s="361"/>
      <c r="G7" s="361"/>
      <c r="H7" s="233"/>
      <c r="I7" s="78"/>
    </row>
    <row r="8" spans="1:9" ht="42" customHeight="1" x14ac:dyDescent="0.25">
      <c r="A8" s="392" t="s">
        <v>262</v>
      </c>
      <c r="B8" s="289"/>
      <c r="C8" s="289"/>
      <c r="D8" s="289"/>
      <c r="E8" s="289"/>
      <c r="F8" s="289"/>
      <c r="G8" s="289"/>
      <c r="H8" s="234"/>
      <c r="I8" s="83"/>
    </row>
    <row r="9" spans="1:9" ht="70.5" customHeight="1" thickBot="1" x14ac:dyDescent="0.3">
      <c r="A9" s="393" t="s">
        <v>263</v>
      </c>
      <c r="B9" s="394"/>
      <c r="C9" s="394"/>
      <c r="D9" s="394"/>
      <c r="E9" s="394"/>
      <c r="F9" s="394"/>
      <c r="G9" s="394"/>
      <c r="H9" s="235"/>
    </row>
    <row r="10" spans="1:9" ht="15.75" thickBot="1" x14ac:dyDescent="0.3">
      <c r="A10" s="90" t="s">
        <v>264</v>
      </c>
      <c r="B10" s="395" t="s">
        <v>265</v>
      </c>
      <c r="C10" s="396"/>
      <c r="D10" s="396"/>
      <c r="E10" s="396"/>
      <c r="F10" s="397"/>
      <c r="G10" s="227" t="s">
        <v>266</v>
      </c>
      <c r="H10" s="228"/>
    </row>
    <row r="11" spans="1:9" ht="15.75" thickBot="1" x14ac:dyDescent="0.3">
      <c r="A11" s="90"/>
      <c r="B11" s="143"/>
      <c r="C11" s="143"/>
      <c r="D11" s="143"/>
      <c r="E11" s="143"/>
      <c r="F11" s="143"/>
      <c r="G11" s="90"/>
    </row>
    <row r="12" spans="1:9" ht="12" customHeight="1" x14ac:dyDescent="0.25">
      <c r="A12" t="s">
        <v>267</v>
      </c>
      <c r="B12" s="398" t="s">
        <v>268</v>
      </c>
      <c r="C12" s="399"/>
      <c r="D12" s="399"/>
      <c r="E12" s="399"/>
      <c r="F12" s="399"/>
      <c r="G12" s="225"/>
      <c r="H12" s="115"/>
    </row>
    <row r="13" spans="1:9" ht="21" customHeight="1" thickBot="1" x14ac:dyDescent="0.3">
      <c r="B13" s="400"/>
      <c r="C13" s="401"/>
      <c r="D13" s="401"/>
      <c r="E13" s="401"/>
      <c r="F13" s="401"/>
      <c r="G13" s="116">
        <v>0</v>
      </c>
      <c r="H13" s="117">
        <f>(G13*450)*4.6%/2</f>
        <v>0</v>
      </c>
    </row>
    <row r="14" spans="1:9" ht="15.75" thickBot="1" x14ac:dyDescent="0.3">
      <c r="B14" s="118"/>
      <c r="C14" s="118"/>
      <c r="D14" s="118"/>
      <c r="E14" s="118"/>
      <c r="F14" s="118"/>
      <c r="G14" s="78"/>
    </row>
    <row r="15" spans="1:9" ht="15" customHeight="1" thickBot="1" x14ac:dyDescent="0.3">
      <c r="A15" s="3" t="s">
        <v>269</v>
      </c>
      <c r="B15" s="402" t="s">
        <v>270</v>
      </c>
      <c r="C15" s="403"/>
      <c r="D15" s="403"/>
      <c r="E15" s="403"/>
      <c r="F15" s="404"/>
      <c r="G15" s="119">
        <v>0</v>
      </c>
      <c r="H15" s="120">
        <f>(G15*450)*4.6/2</f>
        <v>0</v>
      </c>
    </row>
    <row r="16" spans="1:9" ht="15" customHeight="1" x14ac:dyDescent="0.25">
      <c r="A16" s="3"/>
      <c r="B16" s="121"/>
      <c r="C16" s="121"/>
      <c r="D16" s="121"/>
      <c r="E16" s="121"/>
      <c r="F16" s="121"/>
      <c r="G16" s="122"/>
      <c r="H16" s="122"/>
    </row>
    <row r="17" spans="1:9" ht="11.25" customHeight="1" thickBot="1" x14ac:dyDescent="0.3">
      <c r="B17" s="118"/>
      <c r="C17" s="118"/>
      <c r="D17" s="118"/>
      <c r="E17" s="118"/>
      <c r="F17" s="118"/>
      <c r="G17" s="78"/>
    </row>
    <row r="18" spans="1:9" ht="12.75" customHeight="1" x14ac:dyDescent="0.25">
      <c r="A18" t="s">
        <v>271</v>
      </c>
      <c r="B18" s="405" t="s">
        <v>272</v>
      </c>
      <c r="C18" s="406"/>
      <c r="D18" s="406"/>
      <c r="E18" s="406"/>
      <c r="F18" s="406"/>
      <c r="G18" s="123">
        <v>0</v>
      </c>
      <c r="H18" s="124">
        <f>(G18*450)*4.6%*2</f>
        <v>0</v>
      </c>
    </row>
    <row r="19" spans="1:9" ht="14.25" customHeight="1" thickBot="1" x14ac:dyDescent="0.3">
      <c r="B19" s="407"/>
      <c r="C19" s="408"/>
      <c r="D19" s="408"/>
      <c r="E19" s="408"/>
      <c r="F19" s="408"/>
      <c r="G19" s="125"/>
      <c r="H19" s="126"/>
    </row>
    <row r="20" spans="1:9" ht="15.75" thickBot="1" x14ac:dyDescent="0.3">
      <c r="B20" s="118"/>
      <c r="C20" s="118"/>
      <c r="D20" s="118"/>
      <c r="E20" s="118"/>
      <c r="F20" s="118"/>
      <c r="G20" s="78"/>
    </row>
    <row r="21" spans="1:9" ht="15" customHeight="1" thickBot="1" x14ac:dyDescent="0.3">
      <c r="A21" t="s">
        <v>273</v>
      </c>
      <c r="B21" s="370" t="s">
        <v>274</v>
      </c>
      <c r="C21" s="371"/>
      <c r="D21" s="371"/>
      <c r="E21" s="371"/>
      <c r="F21" s="372"/>
      <c r="G21" s="127">
        <v>0</v>
      </c>
      <c r="H21" s="128">
        <f>(G21*4)*180*10</f>
        <v>0</v>
      </c>
    </row>
    <row r="22" spans="1:9" ht="15.75" thickBot="1" x14ac:dyDescent="0.3">
      <c r="B22" s="129"/>
      <c r="C22" s="130"/>
      <c r="D22" s="130"/>
      <c r="E22" s="130"/>
      <c r="F22" s="130"/>
      <c r="G22" s="131"/>
      <c r="H22" s="131"/>
      <c r="I22" s="132"/>
    </row>
    <row r="23" spans="1:9" s="133" customFormat="1" ht="21.75" customHeight="1" thickBot="1" x14ac:dyDescent="0.3">
      <c r="A23" s="133" t="s">
        <v>275</v>
      </c>
      <c r="B23" s="409" t="s">
        <v>276</v>
      </c>
      <c r="C23" s="410"/>
      <c r="D23" s="410"/>
      <c r="E23" s="410"/>
      <c r="F23" s="410"/>
      <c r="G23" s="412" t="s">
        <v>266</v>
      </c>
      <c r="H23" s="412"/>
      <c r="I23" s="134"/>
    </row>
    <row r="24" spans="1:9" x14ac:dyDescent="0.25">
      <c r="B24" s="411" t="s">
        <v>277</v>
      </c>
      <c r="C24" s="411"/>
      <c r="D24" s="411"/>
      <c r="E24" s="411"/>
      <c r="F24" s="411"/>
      <c r="G24" s="135"/>
      <c r="H24" s="136"/>
      <c r="I24" s="114"/>
    </row>
    <row r="25" spans="1:9" ht="15.75" thickBot="1" x14ac:dyDescent="0.3">
      <c r="B25" s="118"/>
      <c r="C25" s="118"/>
      <c r="D25" s="118"/>
      <c r="E25" s="118"/>
      <c r="F25" s="118"/>
      <c r="I25" s="114"/>
    </row>
    <row r="26" spans="1:9" ht="15.75" thickBot="1" x14ac:dyDescent="0.3">
      <c r="A26" s="57" t="s">
        <v>278</v>
      </c>
      <c r="B26" s="389" t="s">
        <v>279</v>
      </c>
      <c r="C26" s="390"/>
      <c r="D26" s="390"/>
      <c r="E26" s="390"/>
      <c r="F26" s="391"/>
      <c r="G26" s="137">
        <v>0</v>
      </c>
      <c r="H26" s="128">
        <f>(G26*580)</f>
        <v>0</v>
      </c>
    </row>
    <row r="27" spans="1:9" ht="15.75" thickBot="1" x14ac:dyDescent="0.3">
      <c r="A27" s="57" t="s">
        <v>280</v>
      </c>
      <c r="B27" s="377" t="s">
        <v>281</v>
      </c>
      <c r="C27" s="378"/>
      <c r="D27" s="378"/>
      <c r="E27" s="378"/>
      <c r="F27" s="379"/>
      <c r="G27" s="138">
        <v>0</v>
      </c>
      <c r="H27" s="128">
        <f t="shared" ref="H27" si="0">(G27*580)</f>
        <v>0</v>
      </c>
    </row>
    <row r="28" spans="1:9" ht="15.75" thickBot="1" x14ac:dyDescent="0.3">
      <c r="A28" s="57" t="s">
        <v>282</v>
      </c>
      <c r="B28" s="386" t="s">
        <v>283</v>
      </c>
      <c r="C28" s="387"/>
      <c r="D28" s="387"/>
      <c r="E28" s="387"/>
      <c r="F28" s="388"/>
      <c r="G28" s="139">
        <v>0</v>
      </c>
      <c r="H28" s="128">
        <f>(G28*580)</f>
        <v>0</v>
      </c>
    </row>
    <row r="29" spans="1:9" ht="15.75" thickBot="1" x14ac:dyDescent="0.3">
      <c r="B29" s="129"/>
      <c r="C29" s="129"/>
      <c r="D29" s="129"/>
      <c r="E29" s="129"/>
      <c r="F29" s="129"/>
      <c r="G29" s="114"/>
    </row>
    <row r="30" spans="1:9" ht="15.75" thickBot="1" x14ac:dyDescent="0.3">
      <c r="A30" s="57" t="s">
        <v>284</v>
      </c>
      <c r="B30" s="377" t="s">
        <v>285</v>
      </c>
      <c r="C30" s="378"/>
      <c r="D30" s="378"/>
      <c r="E30" s="378"/>
      <c r="F30" s="379"/>
      <c r="G30" s="137">
        <v>0</v>
      </c>
      <c r="H30" s="128">
        <f>G30*50</f>
        <v>0</v>
      </c>
    </row>
    <row r="31" spans="1:9" ht="15.75" thickBot="1" x14ac:dyDescent="0.3">
      <c r="A31" s="57" t="s">
        <v>286</v>
      </c>
      <c r="B31" s="377" t="s">
        <v>287</v>
      </c>
      <c r="C31" s="378"/>
      <c r="D31" s="378"/>
      <c r="E31" s="378"/>
      <c r="F31" s="379"/>
      <c r="G31" s="138">
        <v>0</v>
      </c>
      <c r="H31" s="128">
        <f t="shared" ref="H31:H32" si="1">G31*50</f>
        <v>0</v>
      </c>
    </row>
    <row r="32" spans="1:9" ht="15.75" thickBot="1" x14ac:dyDescent="0.3">
      <c r="A32" s="57" t="s">
        <v>288</v>
      </c>
      <c r="B32" s="377" t="s">
        <v>289</v>
      </c>
      <c r="C32" s="378"/>
      <c r="D32" s="378"/>
      <c r="E32" s="378"/>
      <c r="F32" s="379"/>
      <c r="G32" s="139">
        <v>0</v>
      </c>
      <c r="H32" s="128">
        <f t="shared" si="1"/>
        <v>0</v>
      </c>
    </row>
    <row r="33" spans="1:9" ht="15.75" thickBot="1" x14ac:dyDescent="0.3">
      <c r="A33" s="57"/>
      <c r="B33" s="129"/>
      <c r="C33" s="129"/>
      <c r="D33" s="129"/>
      <c r="E33" s="129"/>
      <c r="F33" s="129"/>
      <c r="G33" s="114"/>
    </row>
    <row r="34" spans="1:9" ht="15.75" thickBot="1" x14ac:dyDescent="0.3">
      <c r="A34" s="57" t="s">
        <v>290</v>
      </c>
      <c r="B34" s="389" t="s">
        <v>291</v>
      </c>
      <c r="C34" s="390"/>
      <c r="D34" s="390"/>
      <c r="E34" s="390"/>
      <c r="F34" s="391"/>
      <c r="G34" s="137">
        <v>0</v>
      </c>
      <c r="H34" s="128">
        <f>G34*20</f>
        <v>0</v>
      </c>
    </row>
    <row r="35" spans="1:9" ht="15.75" thickBot="1" x14ac:dyDescent="0.3">
      <c r="A35" s="57" t="s">
        <v>292</v>
      </c>
      <c r="B35" s="377" t="s">
        <v>293</v>
      </c>
      <c r="C35" s="378"/>
      <c r="D35" s="378"/>
      <c r="E35" s="378"/>
      <c r="F35" s="379"/>
      <c r="G35" s="138">
        <v>0</v>
      </c>
      <c r="H35" s="128">
        <f t="shared" ref="H35:H36" si="2">G35*20</f>
        <v>0</v>
      </c>
    </row>
    <row r="36" spans="1:9" ht="15.75" thickBot="1" x14ac:dyDescent="0.3">
      <c r="A36" s="57" t="s">
        <v>294</v>
      </c>
      <c r="B36" s="386" t="s">
        <v>295</v>
      </c>
      <c r="C36" s="387"/>
      <c r="D36" s="387"/>
      <c r="E36" s="387"/>
      <c r="F36" s="388"/>
      <c r="G36" s="139">
        <v>0</v>
      </c>
      <c r="H36" s="128">
        <f t="shared" si="2"/>
        <v>0</v>
      </c>
    </row>
    <row r="37" spans="1:9" ht="15.75" thickBot="1" x14ac:dyDescent="0.3">
      <c r="A37" s="57"/>
      <c r="B37" s="129"/>
      <c r="C37" s="129"/>
      <c r="D37" s="129"/>
      <c r="E37" s="129"/>
      <c r="F37" s="129"/>
      <c r="G37" s="114"/>
    </row>
    <row r="38" spans="1:9" ht="15.75" thickBot="1" x14ac:dyDescent="0.3">
      <c r="A38" s="57" t="s">
        <v>296</v>
      </c>
      <c r="B38" s="389" t="s">
        <v>297</v>
      </c>
      <c r="C38" s="390"/>
      <c r="D38" s="390"/>
      <c r="E38" s="390"/>
      <c r="F38" s="391"/>
      <c r="G38" s="137">
        <v>0</v>
      </c>
      <c r="H38" s="128">
        <f>G38*4</f>
        <v>0</v>
      </c>
    </row>
    <row r="39" spans="1:9" ht="15.75" thickBot="1" x14ac:dyDescent="0.3">
      <c r="A39" s="57" t="s">
        <v>298</v>
      </c>
      <c r="B39" s="377" t="s">
        <v>299</v>
      </c>
      <c r="C39" s="378"/>
      <c r="D39" s="378"/>
      <c r="E39" s="378"/>
      <c r="F39" s="379"/>
      <c r="G39" s="138">
        <v>0</v>
      </c>
      <c r="H39" s="128">
        <f t="shared" ref="H39:H40" si="3">G39*4</f>
        <v>0</v>
      </c>
    </row>
    <row r="40" spans="1:9" ht="15.75" thickBot="1" x14ac:dyDescent="0.3">
      <c r="A40" s="57" t="s">
        <v>300</v>
      </c>
      <c r="B40" s="386" t="s">
        <v>301</v>
      </c>
      <c r="C40" s="387"/>
      <c r="D40" s="387"/>
      <c r="E40" s="387"/>
      <c r="F40" s="388"/>
      <c r="G40" s="139">
        <v>0</v>
      </c>
      <c r="H40" s="128">
        <f t="shared" si="3"/>
        <v>0</v>
      </c>
    </row>
    <row r="41" spans="1:9" ht="15.75" thickBot="1" x14ac:dyDescent="0.3">
      <c r="A41" s="57"/>
      <c r="B41" s="129"/>
      <c r="C41" s="129"/>
      <c r="D41" s="129"/>
      <c r="E41" s="129"/>
      <c r="F41" s="129"/>
      <c r="G41" s="78"/>
    </row>
    <row r="42" spans="1:9" ht="15.75" thickBot="1" x14ac:dyDescent="0.3">
      <c r="A42" s="57" t="s">
        <v>302</v>
      </c>
      <c r="B42" s="389" t="s">
        <v>303</v>
      </c>
      <c r="C42" s="390"/>
      <c r="D42" s="390"/>
      <c r="E42" s="390"/>
      <c r="F42" s="391"/>
      <c r="G42" s="137">
        <v>0</v>
      </c>
      <c r="H42" s="128">
        <f>G42*20</f>
        <v>0</v>
      </c>
    </row>
    <row r="43" spans="1:9" ht="15.75" thickBot="1" x14ac:dyDescent="0.3">
      <c r="A43" s="57" t="s">
        <v>304</v>
      </c>
      <c r="B43" s="377" t="s">
        <v>305</v>
      </c>
      <c r="C43" s="378"/>
      <c r="D43" s="378"/>
      <c r="E43" s="378"/>
      <c r="F43" s="379"/>
      <c r="G43" s="139">
        <v>0</v>
      </c>
      <c r="H43" s="128">
        <f t="shared" ref="H43:H44" si="4">G43*20</f>
        <v>0</v>
      </c>
    </row>
    <row r="44" spans="1:9" ht="15.75" thickBot="1" x14ac:dyDescent="0.3">
      <c r="A44" s="57" t="s">
        <v>306</v>
      </c>
      <c r="B44" s="386" t="s">
        <v>307</v>
      </c>
      <c r="C44" s="387"/>
      <c r="D44" s="387"/>
      <c r="E44" s="387"/>
      <c r="F44" s="388"/>
      <c r="G44" s="140">
        <v>0</v>
      </c>
      <c r="H44" s="128">
        <f t="shared" si="4"/>
        <v>0</v>
      </c>
    </row>
    <row r="45" spans="1:9" ht="15.75" thickBot="1" x14ac:dyDescent="0.3">
      <c r="A45" s="57"/>
      <c r="B45" s="129"/>
      <c r="C45" s="129"/>
      <c r="D45" s="129"/>
      <c r="E45" s="129"/>
      <c r="F45" s="129"/>
      <c r="G45" s="141"/>
      <c r="H45" s="142"/>
    </row>
    <row r="46" spans="1:9" ht="15.75" thickBot="1" x14ac:dyDescent="0.3">
      <c r="A46" t="s">
        <v>308</v>
      </c>
      <c r="B46" s="370" t="s">
        <v>309</v>
      </c>
      <c r="C46" s="371"/>
      <c r="D46" s="371"/>
      <c r="E46" s="371"/>
      <c r="F46" s="372"/>
      <c r="G46" s="127">
        <v>0</v>
      </c>
      <c r="H46" s="128">
        <f>G46*4*180*10</f>
        <v>0</v>
      </c>
    </row>
    <row r="47" spans="1:9" ht="15.75" thickBot="1" x14ac:dyDescent="0.3">
      <c r="B47" s="129"/>
      <c r="C47" s="143"/>
      <c r="D47" s="143"/>
      <c r="E47" s="143"/>
      <c r="F47" s="143"/>
      <c r="G47" s="108"/>
      <c r="H47" s="144"/>
      <c r="I47" s="78"/>
    </row>
    <row r="48" spans="1:9" x14ac:dyDescent="0.25">
      <c r="B48" s="373" t="s">
        <v>310</v>
      </c>
      <c r="C48" s="374"/>
      <c r="D48" s="145"/>
      <c r="E48" s="146"/>
      <c r="F48" s="146"/>
      <c r="G48" s="147"/>
      <c r="H48" s="222"/>
    </row>
    <row r="49" spans="1:9" x14ac:dyDescent="0.25">
      <c r="B49" s="148"/>
      <c r="C49" s="143"/>
      <c r="D49" s="143"/>
      <c r="E49" s="143"/>
      <c r="F49" s="143"/>
      <c r="G49" s="149"/>
      <c r="H49" s="223"/>
    </row>
    <row r="50" spans="1:9" ht="15.75" thickBot="1" x14ac:dyDescent="0.3">
      <c r="B50" s="375" t="s">
        <v>311</v>
      </c>
      <c r="C50" s="376"/>
      <c r="D50" s="376"/>
      <c r="E50" s="129"/>
      <c r="F50" s="129"/>
      <c r="G50" s="150" t="s">
        <v>312</v>
      </c>
      <c r="H50" s="224"/>
    </row>
    <row r="51" spans="1:9" x14ac:dyDescent="0.25">
      <c r="B51" s="377" t="s">
        <v>313</v>
      </c>
      <c r="C51" s="378"/>
      <c r="D51" s="378"/>
      <c r="E51" s="378"/>
      <c r="F51" s="379"/>
      <c r="G51" s="151">
        <f>SUM(G19,G28,G32,G36,G40,G44)</f>
        <v>0</v>
      </c>
      <c r="H51" s="151">
        <f>SUM(H19,H28,H32,H36,H40,H44)</f>
        <v>0</v>
      </c>
    </row>
    <row r="52" spans="1:9" x14ac:dyDescent="0.25">
      <c r="B52" s="377" t="s">
        <v>314</v>
      </c>
      <c r="C52" s="378"/>
      <c r="D52" s="378"/>
      <c r="E52" s="378"/>
      <c r="F52" s="379"/>
      <c r="G52" s="152">
        <f>SUM(G12,G15,G21)</f>
        <v>0</v>
      </c>
      <c r="H52" s="152">
        <f>SUM(H12,H15,H21)</f>
        <v>0</v>
      </c>
    </row>
    <row r="53" spans="1:9" ht="12.75" customHeight="1" x14ac:dyDescent="0.25">
      <c r="B53" s="380" t="s">
        <v>315</v>
      </c>
      <c r="C53" s="381"/>
      <c r="D53" s="381"/>
      <c r="E53" s="381"/>
      <c r="F53" s="382"/>
      <c r="G53" s="367">
        <f>SUM(G26,G27,G30,G31,G34,G35,G38,G39,G42,G43,G46)</f>
        <v>0</v>
      </c>
      <c r="H53" s="367">
        <f>SUM(H26,H27,H30,H31,H34,H35,H38,H39,H42,H43,H46)</f>
        <v>0</v>
      </c>
    </row>
    <row r="54" spans="1:9" x14ac:dyDescent="0.25">
      <c r="B54" s="383"/>
      <c r="C54" s="384"/>
      <c r="D54" s="384"/>
      <c r="E54" s="384"/>
      <c r="F54" s="385"/>
      <c r="G54" s="368"/>
      <c r="H54" s="368"/>
    </row>
    <row r="55" spans="1:9" ht="15.75" thickBot="1" x14ac:dyDescent="0.3">
      <c r="B55" s="153"/>
      <c r="C55" s="154"/>
      <c r="D55" s="154"/>
      <c r="E55" s="154"/>
      <c r="F55" s="155" t="s">
        <v>258</v>
      </c>
      <c r="G55" s="156">
        <f>SUM(G51:G54)</f>
        <v>0</v>
      </c>
      <c r="H55" s="156">
        <f>SUM(H51:H54)</f>
        <v>0</v>
      </c>
    </row>
    <row r="56" spans="1:9" ht="4.5" customHeight="1" x14ac:dyDescent="0.25">
      <c r="B56" s="84"/>
      <c r="C56" s="84"/>
      <c r="D56" s="84"/>
      <c r="E56" s="84"/>
      <c r="F56" s="90"/>
      <c r="G56" s="90"/>
      <c r="H56" s="144"/>
      <c r="I56" s="90"/>
    </row>
    <row r="58" spans="1:9" ht="128.25" customHeight="1" x14ac:dyDescent="0.25">
      <c r="A58" s="157"/>
      <c r="B58" s="369" t="s">
        <v>316</v>
      </c>
      <c r="C58" s="369"/>
      <c r="D58" s="369"/>
      <c r="E58" s="369"/>
      <c r="F58" s="369"/>
      <c r="G58" s="369"/>
      <c r="H58" s="369"/>
      <c r="I58" s="57"/>
    </row>
    <row r="59" spans="1:9" ht="1.5" customHeight="1" x14ac:dyDescent="0.25">
      <c r="A59" s="57"/>
      <c r="B59" s="57"/>
      <c r="C59" s="57"/>
      <c r="D59" s="57"/>
      <c r="E59" s="57"/>
      <c r="F59" s="57"/>
      <c r="G59" s="57"/>
      <c r="H59" s="158"/>
      <c r="I59" s="57"/>
    </row>
    <row r="60" spans="1:9" x14ac:dyDescent="0.25">
      <c r="A60" s="57"/>
      <c r="B60" s="57"/>
      <c r="C60" s="57"/>
      <c r="D60" s="57"/>
      <c r="E60" s="57"/>
      <c r="F60" s="57"/>
      <c r="G60" s="57"/>
      <c r="H60" s="158"/>
      <c r="I60" s="57"/>
    </row>
    <row r="61" spans="1:9" x14ac:dyDescent="0.25">
      <c r="A61" s="57"/>
      <c r="B61" s="57"/>
      <c r="C61" s="57"/>
      <c r="D61" s="57"/>
      <c r="E61" s="57"/>
      <c r="F61" s="57"/>
      <c r="G61" s="57"/>
      <c r="H61" s="158"/>
      <c r="I61" s="57"/>
    </row>
    <row r="62" spans="1:9" x14ac:dyDescent="0.25">
      <c r="B62" s="57"/>
      <c r="C62" s="57"/>
      <c r="D62" s="57"/>
      <c r="E62" s="57"/>
      <c r="F62" s="57"/>
      <c r="G62" s="57"/>
      <c r="H62" s="158"/>
      <c r="I62" s="57"/>
    </row>
    <row r="63" spans="1:9" x14ac:dyDescent="0.25">
      <c r="B63" s="57" t="s">
        <v>243</v>
      </c>
    </row>
    <row r="64" spans="1:9" x14ac:dyDescent="0.25">
      <c r="B64" s="57"/>
    </row>
    <row r="65" spans="2:2" x14ac:dyDescent="0.25">
      <c r="B65" s="57"/>
    </row>
    <row r="66" spans="2:2" x14ac:dyDescent="0.25">
      <c r="B66" s="57"/>
    </row>
  </sheetData>
  <sheetProtection algorithmName="SHA-512" hashValue="qrysGTBorqm2hA5YdnJnrtEz691+KoKOxBMBwaDeq9Hbhomics7zaqrX9l5KqEUDCrzEwN7ciVW6vrZeLM30Cw==" saltValue="c96LIzCPPNnaM8tkL92xxw==" spinCount="100000" sheet="1" objects="1" scenarios="1" formatCells="0" formatColumns="0" formatRows="0" insertColumns="0" insertRows="0" insertHyperlinks="0" deleteColumns="0" deleteRows="0" sort="0" autoFilter="0" pivotTables="0"/>
  <mergeCells count="41">
    <mergeCell ref="A7:G7"/>
    <mergeCell ref="A1:G1"/>
    <mergeCell ref="A2:C2"/>
    <mergeCell ref="E2:G2"/>
    <mergeCell ref="A3:G3"/>
    <mergeCell ref="A5:C5"/>
    <mergeCell ref="A4:H4"/>
    <mergeCell ref="B28:F28"/>
    <mergeCell ref="A8:G8"/>
    <mergeCell ref="A9:G9"/>
    <mergeCell ref="B10:F10"/>
    <mergeCell ref="B12:F13"/>
    <mergeCell ref="B15:F15"/>
    <mergeCell ref="B18:F19"/>
    <mergeCell ref="B21:F21"/>
    <mergeCell ref="B23:F23"/>
    <mergeCell ref="B24:F24"/>
    <mergeCell ref="B26:F26"/>
    <mergeCell ref="B27:F27"/>
    <mergeCell ref="G23:H23"/>
    <mergeCell ref="B44:F44"/>
    <mergeCell ref="B30:F30"/>
    <mergeCell ref="B31:F31"/>
    <mergeCell ref="B32:F32"/>
    <mergeCell ref="B34:F34"/>
    <mergeCell ref="B35:F35"/>
    <mergeCell ref="B36:F36"/>
    <mergeCell ref="B38:F38"/>
    <mergeCell ref="B39:F39"/>
    <mergeCell ref="B40:F40"/>
    <mergeCell ref="B42:F42"/>
    <mergeCell ref="B43:F43"/>
    <mergeCell ref="G53:G54"/>
    <mergeCell ref="B58:H58"/>
    <mergeCell ref="H53:H54"/>
    <mergeCell ref="B46:F46"/>
    <mergeCell ref="B48:C48"/>
    <mergeCell ref="B50:D50"/>
    <mergeCell ref="B51:F51"/>
    <mergeCell ref="B52:F52"/>
    <mergeCell ref="B53:F54"/>
  </mergeCells>
  <pageMargins left="0.25" right="0.25" top="0.75" bottom="0.75" header="0.3" footer="0.3"/>
  <pageSetup scale="62" orientation="portrait" r:id="rId1"/>
  <headerFooter>
    <oddHeader>&amp;CSBD 3.1</oddHeader>
  </headerFooter>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J46"/>
  <sheetViews>
    <sheetView zoomScaleNormal="100" workbookViewId="0">
      <selection activeCell="A4" sqref="A4:H4"/>
    </sheetView>
  </sheetViews>
  <sheetFormatPr defaultRowHeight="15" x14ac:dyDescent="0.25"/>
  <cols>
    <col min="1" max="1" width="21.85546875" customWidth="1"/>
    <col min="2" max="2" width="9.5703125" customWidth="1"/>
    <col min="3" max="3" width="10" customWidth="1"/>
    <col min="4" max="4" width="10.28515625" customWidth="1"/>
    <col min="5" max="5" width="10.5703125" customWidth="1"/>
    <col min="6" max="6" width="10.85546875" customWidth="1"/>
    <col min="7" max="7" width="33.28515625" customWidth="1"/>
    <col min="9" max="9" width="8.7109375" customWidth="1"/>
  </cols>
  <sheetData>
    <row r="1" spans="1:10" x14ac:dyDescent="0.25">
      <c r="A1" s="421" t="s">
        <v>317</v>
      </c>
      <c r="B1" s="421"/>
      <c r="C1" s="421"/>
      <c r="D1" s="421"/>
      <c r="E1" s="421"/>
      <c r="F1" s="421"/>
      <c r="G1" s="421"/>
    </row>
    <row r="2" spans="1:10" x14ac:dyDescent="0.25">
      <c r="A2" s="251"/>
      <c r="B2" s="252"/>
      <c r="C2" s="252"/>
      <c r="D2" s="252"/>
      <c r="E2" s="252"/>
      <c r="F2" s="252"/>
      <c r="G2" s="252"/>
    </row>
    <row r="3" spans="1:10" x14ac:dyDescent="0.25">
      <c r="A3" s="418" t="s">
        <v>542</v>
      </c>
      <c r="B3" s="274"/>
      <c r="C3" s="274"/>
      <c r="D3" s="274"/>
      <c r="E3" s="274"/>
      <c r="F3" s="274"/>
      <c r="G3" s="274"/>
    </row>
    <row r="4" spans="1:10" x14ac:dyDescent="0.25">
      <c r="A4" s="272" t="s">
        <v>545</v>
      </c>
      <c r="B4" s="272"/>
      <c r="C4" s="272"/>
      <c r="D4" s="272"/>
      <c r="E4" s="272"/>
      <c r="F4" s="272"/>
      <c r="G4" s="272"/>
      <c r="H4" s="272"/>
    </row>
    <row r="5" spans="1:10" x14ac:dyDescent="0.25">
      <c r="A5" s="422" t="s">
        <v>35</v>
      </c>
      <c r="B5" s="422"/>
      <c r="C5" s="422"/>
      <c r="D5" s="422"/>
      <c r="E5" s="422"/>
      <c r="F5" s="422"/>
      <c r="G5" s="422"/>
      <c r="H5" s="90"/>
    </row>
    <row r="6" spans="1:10" s="423" customFormat="1" ht="15.75" customHeight="1" x14ac:dyDescent="0.2">
      <c r="B6" s="424"/>
      <c r="C6" s="424"/>
      <c r="D6" s="424"/>
      <c r="E6" s="424"/>
      <c r="F6" s="424"/>
      <c r="G6" s="424"/>
      <c r="H6" s="424"/>
      <c r="I6" s="424"/>
      <c r="J6" s="424"/>
    </row>
    <row r="7" spans="1:10" ht="22.5" customHeight="1" x14ac:dyDescent="0.25">
      <c r="A7" s="492" t="s">
        <v>318</v>
      </c>
      <c r="B7" s="492"/>
      <c r="C7" s="492"/>
      <c r="D7" s="492"/>
      <c r="E7" s="492"/>
      <c r="F7" s="492"/>
      <c r="G7" s="492"/>
      <c r="H7" s="90"/>
      <c r="I7" s="90"/>
    </row>
    <row r="8" spans="1:10" ht="36" customHeight="1" x14ac:dyDescent="0.25">
      <c r="A8" s="491" t="s">
        <v>319</v>
      </c>
      <c r="B8" s="491"/>
      <c r="C8" s="491"/>
      <c r="D8" s="491"/>
      <c r="E8" s="491"/>
      <c r="F8" s="491"/>
      <c r="G8" s="491"/>
      <c r="H8" s="90"/>
      <c r="I8" s="90"/>
    </row>
    <row r="9" spans="1:10" ht="41.25" customHeight="1" x14ac:dyDescent="0.25">
      <c r="A9" s="479" t="s">
        <v>320</v>
      </c>
      <c r="B9" s="480"/>
      <c r="C9" s="480"/>
      <c r="D9" s="480"/>
      <c r="E9" s="480"/>
      <c r="F9" s="480"/>
      <c r="G9" s="480"/>
      <c r="H9" s="480"/>
      <c r="I9" s="481"/>
    </row>
    <row r="10" spans="1:10" ht="68.25" customHeight="1" x14ac:dyDescent="0.25">
      <c r="A10" s="482" t="s">
        <v>321</v>
      </c>
      <c r="B10" s="483"/>
      <c r="C10" s="483"/>
      <c r="D10" s="483"/>
      <c r="E10" s="483"/>
      <c r="F10" s="483"/>
      <c r="G10" s="483"/>
      <c r="H10" s="483"/>
      <c r="I10" s="484"/>
    </row>
    <row r="11" spans="1:10" ht="72" customHeight="1" thickBot="1" x14ac:dyDescent="0.3">
      <c r="A11" s="485" t="s">
        <v>263</v>
      </c>
      <c r="B11" s="486"/>
      <c r="C11" s="486"/>
      <c r="D11" s="486"/>
      <c r="E11" s="486"/>
      <c r="F11" s="486"/>
      <c r="G11" s="486"/>
      <c r="H11" s="486"/>
      <c r="I11" s="487"/>
    </row>
    <row r="12" spans="1:10" ht="26.25" thickBot="1" x14ac:dyDescent="0.3">
      <c r="A12" s="434" t="s">
        <v>322</v>
      </c>
      <c r="B12" s="159" t="s">
        <v>323</v>
      </c>
      <c r="C12" s="159" t="s">
        <v>324</v>
      </c>
      <c r="D12" s="159" t="s">
        <v>325</v>
      </c>
      <c r="E12" s="159" t="s">
        <v>326</v>
      </c>
      <c r="F12" s="159" t="s">
        <v>327</v>
      </c>
      <c r="G12" s="488" t="s">
        <v>328</v>
      </c>
      <c r="H12" s="489"/>
      <c r="I12" s="490"/>
    </row>
    <row r="13" spans="1:10" ht="23.25" thickBot="1" x14ac:dyDescent="0.3">
      <c r="A13" s="435"/>
      <c r="B13" s="160" t="s">
        <v>329</v>
      </c>
      <c r="C13" s="160" t="s">
        <v>329</v>
      </c>
      <c r="D13" s="160" t="s">
        <v>329</v>
      </c>
      <c r="E13" s="160" t="s">
        <v>329</v>
      </c>
      <c r="F13" s="160" t="s">
        <v>329</v>
      </c>
      <c r="G13" s="431" t="s">
        <v>329</v>
      </c>
      <c r="H13" s="432"/>
      <c r="I13" s="433"/>
    </row>
    <row r="14" spans="1:10" ht="18" x14ac:dyDescent="0.25">
      <c r="A14" s="161" t="s">
        <v>330</v>
      </c>
      <c r="B14" s="162">
        <v>0</v>
      </c>
      <c r="C14" s="162">
        <v>0</v>
      </c>
      <c r="D14" s="162">
        <v>0</v>
      </c>
      <c r="E14" s="162">
        <v>0</v>
      </c>
      <c r="F14" s="162">
        <v>0</v>
      </c>
      <c r="G14" s="428">
        <f>SUM(B14:F14)/5</f>
        <v>0</v>
      </c>
      <c r="H14" s="429"/>
      <c r="I14" s="430"/>
    </row>
    <row r="15" spans="1:10" x14ac:dyDescent="0.25">
      <c r="A15" s="163" t="s">
        <v>331</v>
      </c>
      <c r="B15" s="162">
        <v>0</v>
      </c>
      <c r="C15" s="162">
        <v>0</v>
      </c>
      <c r="D15" s="162">
        <v>0</v>
      </c>
      <c r="E15" s="162">
        <v>0</v>
      </c>
      <c r="F15" s="162">
        <v>0</v>
      </c>
      <c r="G15" s="428">
        <f>SUM(B15:F15)/5</f>
        <v>0</v>
      </c>
      <c r="H15" s="429"/>
      <c r="I15" s="430"/>
    </row>
    <row r="16" spans="1:10" x14ac:dyDescent="0.25">
      <c r="A16" s="163" t="s">
        <v>332</v>
      </c>
      <c r="B16" s="162">
        <v>0</v>
      </c>
      <c r="C16" s="162">
        <v>0</v>
      </c>
      <c r="D16" s="162">
        <v>0</v>
      </c>
      <c r="E16" s="162">
        <v>0</v>
      </c>
      <c r="F16" s="162">
        <v>0</v>
      </c>
      <c r="G16" s="428">
        <f>SUM(B16:F16)/5</f>
        <v>0</v>
      </c>
      <c r="H16" s="429"/>
      <c r="I16" s="430"/>
    </row>
    <row r="17" spans="1:10" x14ac:dyDescent="0.25">
      <c r="A17" s="163" t="s">
        <v>333</v>
      </c>
      <c r="B17" s="162">
        <v>0</v>
      </c>
      <c r="C17" s="162">
        <v>0</v>
      </c>
      <c r="D17" s="162">
        <v>0</v>
      </c>
      <c r="E17" s="162">
        <v>0</v>
      </c>
      <c r="F17" s="162">
        <v>0</v>
      </c>
      <c r="G17" s="428">
        <f>SUM(B17:F17)/5</f>
        <v>0</v>
      </c>
      <c r="H17" s="429"/>
      <c r="I17" s="430"/>
    </row>
    <row r="18" spans="1:10" ht="15.75" thickBot="1" x14ac:dyDescent="0.3">
      <c r="A18" s="164" t="s">
        <v>334</v>
      </c>
      <c r="B18" s="162">
        <v>0</v>
      </c>
      <c r="C18" s="162">
        <v>0</v>
      </c>
      <c r="D18" s="162">
        <v>0</v>
      </c>
      <c r="E18" s="162">
        <v>0</v>
      </c>
      <c r="F18" s="162">
        <v>0</v>
      </c>
      <c r="G18" s="428">
        <f>SUM(B18:F18)/5</f>
        <v>0</v>
      </c>
      <c r="H18" s="429"/>
      <c r="I18" s="430"/>
    </row>
    <row r="19" spans="1:10" ht="15.75" thickBot="1" x14ac:dyDescent="0.3">
      <c r="A19" s="165" t="s">
        <v>258</v>
      </c>
      <c r="B19" s="166">
        <f>SUM(B14:B18)/5</f>
        <v>0</v>
      </c>
      <c r="C19" s="166">
        <f>SUM(C14:C18)/5</f>
        <v>0</v>
      </c>
      <c r="D19" s="166">
        <f>SUM(D14:D18)/5</f>
        <v>0</v>
      </c>
      <c r="E19" s="166">
        <f>SUM(E14:E18)/5</f>
        <v>0</v>
      </c>
      <c r="F19" s="166">
        <f>SUM(F14:F18)/5</f>
        <v>0</v>
      </c>
      <c r="G19" s="425">
        <f>AVERAGE(G14:G18,B19:F19)</f>
        <v>0</v>
      </c>
      <c r="H19" s="426"/>
      <c r="I19" s="427"/>
      <c r="J19" s="167"/>
    </row>
    <row r="20" spans="1:10" ht="15" customHeight="1" x14ac:dyDescent="0.25">
      <c r="A20" s="469" t="s">
        <v>335</v>
      </c>
      <c r="B20" s="470"/>
      <c r="C20" s="471"/>
      <c r="D20" s="471"/>
      <c r="E20" s="471"/>
      <c r="F20" s="472"/>
      <c r="G20" s="476" t="s">
        <v>336</v>
      </c>
      <c r="H20" s="477"/>
      <c r="I20" s="478"/>
    </row>
    <row r="21" spans="1:10" ht="44.25" customHeight="1" thickBot="1" x14ac:dyDescent="0.3">
      <c r="A21" s="473"/>
      <c r="B21" s="474"/>
      <c r="C21" s="474"/>
      <c r="D21" s="474"/>
      <c r="E21" s="474"/>
      <c r="F21" s="475"/>
      <c r="G21" s="476"/>
      <c r="H21" s="477"/>
      <c r="I21" s="478"/>
    </row>
    <row r="22" spans="1:10" ht="48.75" customHeight="1" thickBot="1" x14ac:dyDescent="0.3">
      <c r="A22" s="449" t="s">
        <v>337</v>
      </c>
      <c r="B22" s="450"/>
      <c r="C22" s="450"/>
      <c r="D22" s="450"/>
      <c r="E22" s="450"/>
      <c r="F22" s="450"/>
      <c r="G22" s="450"/>
      <c r="H22" s="450"/>
      <c r="I22" s="451"/>
    </row>
    <row r="23" spans="1:10" x14ac:dyDescent="0.25">
      <c r="A23" s="452" t="s">
        <v>540</v>
      </c>
      <c r="B23" s="453"/>
      <c r="C23" s="453"/>
      <c r="D23" s="453"/>
      <c r="E23" s="453"/>
      <c r="F23" s="453"/>
      <c r="G23" s="453"/>
      <c r="H23" s="453"/>
      <c r="I23" s="454"/>
    </row>
    <row r="24" spans="1:10" x14ac:dyDescent="0.25">
      <c r="A24" s="455"/>
      <c r="B24" s="456"/>
      <c r="C24" s="456"/>
      <c r="D24" s="456"/>
      <c r="E24" s="456"/>
      <c r="F24" s="456"/>
      <c r="G24" s="456"/>
      <c r="H24" s="456"/>
      <c r="I24" s="457"/>
    </row>
    <row r="25" spans="1:10" x14ac:dyDescent="0.25">
      <c r="A25" s="455"/>
      <c r="B25" s="456"/>
      <c r="C25" s="456"/>
      <c r="D25" s="456"/>
      <c r="E25" s="456"/>
      <c r="F25" s="456"/>
      <c r="G25" s="456"/>
      <c r="H25" s="456"/>
      <c r="I25" s="457"/>
    </row>
    <row r="26" spans="1:10" x14ac:dyDescent="0.25">
      <c r="A26" s="455"/>
      <c r="B26" s="456"/>
      <c r="C26" s="456"/>
      <c r="D26" s="456"/>
      <c r="E26" s="456"/>
      <c r="F26" s="456"/>
      <c r="G26" s="456"/>
      <c r="H26" s="456"/>
      <c r="I26" s="457"/>
    </row>
    <row r="27" spans="1:10" x14ac:dyDescent="0.25">
      <c r="A27" s="455"/>
      <c r="B27" s="456"/>
      <c r="C27" s="456"/>
      <c r="D27" s="456"/>
      <c r="E27" s="456"/>
      <c r="F27" s="456"/>
      <c r="G27" s="456"/>
      <c r="H27" s="456"/>
      <c r="I27" s="457"/>
    </row>
    <row r="28" spans="1:10" ht="15.75" thickBot="1" x14ac:dyDescent="0.3">
      <c r="A28" s="458"/>
      <c r="B28" s="459"/>
      <c r="C28" s="459"/>
      <c r="D28" s="459"/>
      <c r="E28" s="459"/>
      <c r="F28" s="459"/>
      <c r="G28" s="459"/>
      <c r="H28" s="459"/>
      <c r="I28" s="460"/>
    </row>
    <row r="29" spans="1:10" x14ac:dyDescent="0.25">
      <c r="A29" s="461" t="s">
        <v>538</v>
      </c>
      <c r="B29" s="462"/>
      <c r="C29" s="462"/>
      <c r="D29" s="462"/>
      <c r="E29" s="462"/>
      <c r="F29" s="462"/>
      <c r="G29" s="462"/>
      <c r="H29" s="462"/>
      <c r="I29" s="463"/>
    </row>
    <row r="30" spans="1:10" x14ac:dyDescent="0.25">
      <c r="A30" s="247"/>
      <c r="B30" s="248"/>
      <c r="C30" s="248"/>
      <c r="D30" s="248"/>
      <c r="E30" s="248"/>
      <c r="F30" s="248"/>
      <c r="G30" s="248"/>
      <c r="H30" s="248"/>
      <c r="I30" s="249"/>
    </row>
    <row r="31" spans="1:10" x14ac:dyDescent="0.25">
      <c r="A31" s="461" t="s">
        <v>541</v>
      </c>
      <c r="B31" s="464"/>
      <c r="C31" s="464"/>
      <c r="D31" s="464"/>
      <c r="E31" s="464"/>
      <c r="F31" s="464"/>
      <c r="G31" s="464"/>
      <c r="H31" s="464"/>
      <c r="I31" s="465"/>
    </row>
    <row r="32" spans="1:10" ht="15.75" thickBot="1" x14ac:dyDescent="0.3">
      <c r="A32" s="461" t="s">
        <v>531</v>
      </c>
      <c r="B32" s="464"/>
      <c r="C32" s="464"/>
      <c r="D32" s="464"/>
      <c r="E32" s="464"/>
      <c r="F32" s="464"/>
      <c r="G32" s="464"/>
      <c r="H32" s="464"/>
      <c r="I32" s="465"/>
    </row>
    <row r="33" spans="1:9" ht="15.75" thickBot="1" x14ac:dyDescent="0.3">
      <c r="A33" s="466" t="s">
        <v>525</v>
      </c>
      <c r="B33" s="467"/>
      <c r="C33" s="468"/>
      <c r="D33" s="246"/>
      <c r="E33" s="466" t="s">
        <v>526</v>
      </c>
      <c r="F33" s="467"/>
      <c r="G33" s="467"/>
      <c r="H33" s="467"/>
      <c r="I33" s="468"/>
    </row>
    <row r="34" spans="1:9" x14ac:dyDescent="0.25">
      <c r="A34" s="442" t="s">
        <v>532</v>
      </c>
      <c r="B34" s="443"/>
      <c r="C34" s="443"/>
      <c r="D34" s="443"/>
      <c r="E34" s="443"/>
      <c r="F34" s="443"/>
      <c r="G34" s="443"/>
      <c r="H34" s="443"/>
      <c r="I34" s="444"/>
    </row>
    <row r="35" spans="1:9" x14ac:dyDescent="0.25">
      <c r="A35" s="442" t="s">
        <v>533</v>
      </c>
      <c r="B35" s="443"/>
      <c r="C35" s="443"/>
      <c r="D35" s="443"/>
      <c r="E35" s="443"/>
      <c r="F35" s="443"/>
      <c r="G35" s="443"/>
      <c r="H35" s="443"/>
      <c r="I35" s="444"/>
    </row>
    <row r="36" spans="1:9" x14ac:dyDescent="0.25">
      <c r="A36" s="445"/>
      <c r="B36" s="443"/>
      <c r="C36" s="443"/>
      <c r="D36" s="443"/>
      <c r="E36" s="443"/>
      <c r="F36" s="443"/>
      <c r="G36" s="443"/>
      <c r="H36" s="443"/>
      <c r="I36" s="444"/>
    </row>
    <row r="37" spans="1:9" x14ac:dyDescent="0.25">
      <c r="A37" s="446" t="s">
        <v>539</v>
      </c>
      <c r="B37" s="447"/>
      <c r="C37" s="447"/>
      <c r="D37" s="447"/>
      <c r="E37" s="447"/>
      <c r="F37" s="447"/>
      <c r="G37" s="447"/>
      <c r="H37" s="447"/>
      <c r="I37" s="448"/>
    </row>
    <row r="38" spans="1:9" x14ac:dyDescent="0.25">
      <c r="A38" s="445"/>
      <c r="B38" s="443"/>
      <c r="C38" s="443"/>
      <c r="D38" s="443"/>
      <c r="E38" s="443"/>
      <c r="F38" s="443"/>
      <c r="G38" s="443"/>
      <c r="H38" s="443"/>
      <c r="I38" s="444"/>
    </row>
    <row r="39" spans="1:9" x14ac:dyDescent="0.25">
      <c r="A39" s="436" t="s">
        <v>534</v>
      </c>
      <c r="B39" s="437"/>
      <c r="C39" s="437"/>
      <c r="D39" s="437"/>
      <c r="E39" s="437"/>
      <c r="F39" s="437"/>
      <c r="G39" s="437"/>
      <c r="H39" s="437"/>
      <c r="I39" s="438"/>
    </row>
    <row r="40" spans="1:9" x14ac:dyDescent="0.25">
      <c r="A40" s="436" t="s">
        <v>535</v>
      </c>
      <c r="B40" s="437"/>
      <c r="C40" s="437"/>
      <c r="D40" s="437"/>
      <c r="E40" s="437"/>
      <c r="F40" s="437"/>
      <c r="G40" s="437"/>
      <c r="H40" s="437"/>
      <c r="I40" s="438"/>
    </row>
    <row r="41" spans="1:9" x14ac:dyDescent="0.25">
      <c r="A41" s="436" t="s">
        <v>536</v>
      </c>
      <c r="B41" s="437"/>
      <c r="C41" s="437"/>
      <c r="D41" s="437"/>
      <c r="E41" s="437"/>
      <c r="F41" s="437"/>
      <c r="G41" s="437"/>
      <c r="H41" s="437"/>
      <c r="I41" s="438"/>
    </row>
    <row r="42" spans="1:9" x14ac:dyDescent="0.25">
      <c r="A42" s="436" t="s">
        <v>537</v>
      </c>
      <c r="B42" s="437"/>
      <c r="C42" s="437"/>
      <c r="D42" s="437"/>
      <c r="E42" s="437"/>
      <c r="F42" s="437"/>
      <c r="G42" s="437"/>
      <c r="H42" s="437"/>
      <c r="I42" s="438"/>
    </row>
    <row r="43" spans="1:9" ht="15.75" thickBot="1" x14ac:dyDescent="0.3">
      <c r="A43" s="439"/>
      <c r="B43" s="440"/>
      <c r="C43" s="440"/>
      <c r="D43" s="440"/>
      <c r="E43" s="440"/>
      <c r="F43" s="440"/>
      <c r="G43" s="440"/>
      <c r="H43" s="440"/>
      <c r="I43" s="441"/>
    </row>
    <row r="45" spans="1:9" x14ac:dyDescent="0.25">
      <c r="A45" s="169"/>
      <c r="B45" s="169"/>
      <c r="C45" s="169"/>
      <c r="D45" s="169"/>
      <c r="E45" s="169"/>
      <c r="F45" s="169"/>
      <c r="G45" s="169"/>
    </row>
    <row r="46" spans="1:9" x14ac:dyDescent="0.25">
      <c r="A46" s="169"/>
      <c r="B46" s="169"/>
      <c r="C46" s="169"/>
      <c r="D46" s="169"/>
      <c r="E46" s="169"/>
      <c r="F46" s="2"/>
      <c r="G46" s="2"/>
    </row>
  </sheetData>
  <sheetProtection algorithmName="SHA-512" hashValue="/uf/nz9Fl7nQgrrr4NUHpDgC5/xrK4crOUuG7YYkHy6FvRCqyJ/zA5x4xUovU/1wXDnxRg6XeNZF3BGynYrutQ==" saltValue="z75IizBz3gBtbm4pZN/zvA==" spinCount="100000" sheet="1" objects="1" scenarios="1" formatCells="0" formatColumns="0" formatRows="0" insertColumns="0" insertRows="0" insertHyperlinks="0" deleteColumns="0" deleteRows="0" sort="0" autoFilter="0" pivotTables="0"/>
  <mergeCells count="38">
    <mergeCell ref="A20:F21"/>
    <mergeCell ref="G20:I21"/>
    <mergeCell ref="A4:H4"/>
    <mergeCell ref="A9:I9"/>
    <mergeCell ref="A10:I10"/>
    <mergeCell ref="A11:I11"/>
    <mergeCell ref="G12:I12"/>
    <mergeCell ref="A8:G8"/>
    <mergeCell ref="A7:G7"/>
    <mergeCell ref="A22:I22"/>
    <mergeCell ref="A39:I39"/>
    <mergeCell ref="A40:I40"/>
    <mergeCell ref="A23:I28"/>
    <mergeCell ref="A29:I29"/>
    <mergeCell ref="A31:I31"/>
    <mergeCell ref="A32:I32"/>
    <mergeCell ref="A33:C33"/>
    <mergeCell ref="E33:I33"/>
    <mergeCell ref="A41:I41"/>
    <mergeCell ref="A42:I42"/>
    <mergeCell ref="A43:I43"/>
    <mergeCell ref="A34:I34"/>
    <mergeCell ref="A35:I35"/>
    <mergeCell ref="A36:I36"/>
    <mergeCell ref="A37:I37"/>
    <mergeCell ref="A38:I38"/>
    <mergeCell ref="A1:G1"/>
    <mergeCell ref="A5:G5"/>
    <mergeCell ref="A3:G3"/>
    <mergeCell ref="A6:XFD6"/>
    <mergeCell ref="G19:I19"/>
    <mergeCell ref="G14:I14"/>
    <mergeCell ref="G15:I15"/>
    <mergeCell ref="G16:I16"/>
    <mergeCell ref="G17:I17"/>
    <mergeCell ref="G18:I18"/>
    <mergeCell ref="G13:I13"/>
    <mergeCell ref="A12:A13"/>
  </mergeCells>
  <pageMargins left="0.7" right="0.7" top="0.75" bottom="0.75" header="0.3" footer="0.3"/>
  <pageSetup scale="72" orientation="portrait" r:id="rId1"/>
  <headerFooter>
    <oddHeader>&amp;CSBD 3.1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Checklist</vt:lpstr>
      <vt:lpstr>Inbound 1.1</vt:lpstr>
      <vt:lpstr>Inbound 1.2.</vt:lpstr>
      <vt:lpstr>Outbound 2.1</vt:lpstr>
      <vt:lpstr>Outbound 2.2.</vt:lpstr>
      <vt:lpstr>Outbound Food</vt:lpstr>
      <vt:lpstr>Insurance</vt:lpstr>
      <vt:lpstr>Storage RSA</vt:lpstr>
      <vt:lpstr>Provinces</vt:lpstr>
      <vt:lpstr>Annexure G</vt:lpstr>
      <vt:lpstr>Annexure F</vt:lpstr>
      <vt:lpstr>'Annexure F'!Print_Area</vt:lpstr>
      <vt:lpstr>'Annexure G'!Print_Area</vt:lpstr>
      <vt:lpstr>Checklist!Print_Area</vt:lpstr>
      <vt:lpstr>'Inbound 1.1'!Print_Area</vt:lpstr>
      <vt:lpstr>'Inbound 1.2.'!Print_Area</vt:lpstr>
      <vt:lpstr>Insurance!Print_Area</vt:lpstr>
      <vt:lpstr>'Outbound 2.1'!Print_Area</vt:lpstr>
      <vt:lpstr>'Outbound 2.2.'!Print_Area</vt:lpstr>
      <vt:lpstr>'Outbound Food'!Print_Area</vt:lpstr>
      <vt:lpstr>Provinces!Print_Area</vt:lpstr>
      <vt:lpstr>'Storage RSA'!Print_Area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kriekw</dc:creator>
  <cp:lastModifiedBy>Marneweck, R Ms : Division: Web Development, DIRCO</cp:lastModifiedBy>
  <cp:lastPrinted>2019-07-29T12:44:09Z</cp:lastPrinted>
  <dcterms:created xsi:type="dcterms:W3CDTF">2019-05-15T12:02:21Z</dcterms:created>
  <dcterms:modified xsi:type="dcterms:W3CDTF">2019-07-30T12:17:32Z</dcterms:modified>
</cp:coreProperties>
</file>